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8735" windowHeight="11445"/>
  </bookViews>
  <sheets>
    <sheet name="Calcul" sheetId="2" r:id="rId1"/>
    <sheet name="Data" sheetId="5" r:id="rId2"/>
  </sheets>
  <calcPr calcId="125725"/>
</workbook>
</file>

<file path=xl/calcChain.xml><?xml version="1.0" encoding="utf-8"?>
<calcChain xmlns="http://schemas.openxmlformats.org/spreadsheetml/2006/main">
  <c r="O4" i="5"/>
  <c r="N4" i="2" s="1"/>
  <c r="O5" i="5"/>
  <c r="N5" i="2" s="1"/>
  <c r="M2"/>
  <c r="M3"/>
  <c r="M4"/>
  <c r="M5"/>
  <c r="M6"/>
  <c r="M7"/>
  <c r="B5"/>
  <c r="B4"/>
  <c r="B3"/>
  <c r="B2"/>
  <c r="O6" i="5"/>
  <c r="N6" i="2" s="1"/>
  <c r="E11"/>
  <c r="F8"/>
  <c r="D8"/>
  <c r="E4"/>
  <c r="O3" i="5"/>
  <c r="N3" i="2" s="1"/>
  <c r="O7" i="5" l="1"/>
  <c r="K4" i="2" s="1"/>
  <c r="K5" l="1"/>
  <c r="N7"/>
  <c r="B6" s="1"/>
  <c r="K3"/>
</calcChain>
</file>

<file path=xl/sharedStrings.xml><?xml version="1.0" encoding="utf-8"?>
<sst xmlns="http://schemas.openxmlformats.org/spreadsheetml/2006/main" count="93" uniqueCount="36">
  <si>
    <t>Fragment</t>
  </si>
  <si>
    <t>Essence</t>
  </si>
  <si>
    <t>Babiole</t>
  </si>
  <si>
    <t>Poussière</t>
  </si>
  <si>
    <t>Blanc</t>
  </si>
  <si>
    <t>Vert</t>
  </si>
  <si>
    <t>Bleu</t>
  </si>
  <si>
    <t>Violet</t>
  </si>
  <si>
    <t>Marchand</t>
  </si>
  <si>
    <t>Total</t>
  </si>
  <si>
    <t>Rareté</t>
  </si>
  <si>
    <t>UV</t>
  </si>
  <si>
    <t>Skill lvl</t>
  </si>
  <si>
    <t>Index</t>
  </si>
  <si>
    <t>Raretés</t>
  </si>
  <si>
    <t>Skill lvls</t>
  </si>
  <si>
    <t>Essences</t>
  </si>
  <si>
    <t>Poussières</t>
  </si>
  <si>
    <t>Résultats</t>
  </si>
  <si>
    <t>Normal</t>
  </si>
  <si>
    <t>Meilleur</t>
  </si>
  <si>
    <t>Exceptionnel</t>
  </si>
  <si>
    <t>UV des Tiers</t>
  </si>
  <si>
    <t>Tier 0</t>
  </si>
  <si>
    <t>Tier 1</t>
  </si>
  <si>
    <t>Tier 2</t>
  </si>
  <si>
    <t>Tier 3</t>
  </si>
  <si>
    <t>Tier 4</t>
  </si>
  <si>
    <t>Tier 5</t>
  </si>
  <si>
    <t>Tier 6</t>
  </si>
  <si>
    <t>Tier 7</t>
  </si>
  <si>
    <t>Tier 8</t>
  </si>
  <si>
    <t>Tier 9</t>
  </si>
  <si>
    <t>Tier 10</t>
  </si>
  <si>
    <t>Special</t>
  </si>
  <si>
    <t>Fragment supérieur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</si>
</sst>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0"/>
      <color theme="1"/>
      <name val="MS Sans Serif"/>
      <family val="2"/>
    </font>
    <font>
      <b/>
      <i/>
      <sz val="11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name val="Tahoma"/>
      <family val="2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1" fillId="4" borderId="2" xfId="0" applyFont="1" applyFill="1" applyBorder="1"/>
    <xf numFmtId="0" fontId="5" fillId="3" borderId="17" xfId="0" applyFont="1" applyFill="1" applyBorder="1"/>
    <xf numFmtId="0" fontId="0" fillId="3" borderId="17" xfId="0" applyFill="1" applyBorder="1"/>
    <xf numFmtId="0" fontId="5" fillId="3" borderId="18" xfId="0" applyFont="1" applyFill="1" applyBorder="1"/>
    <xf numFmtId="0" fontId="0" fillId="3" borderId="18" xfId="0" applyFill="1" applyBorder="1"/>
    <xf numFmtId="0" fontId="1" fillId="4" borderId="1" xfId="0" applyFont="1" applyFill="1" applyBorder="1"/>
    <xf numFmtId="0" fontId="5" fillId="3" borderId="19" xfId="0" applyFont="1" applyFill="1" applyBorder="1"/>
    <xf numFmtId="0" fontId="0" fillId="3" borderId="19" xfId="0" applyFill="1" applyBorder="1"/>
    <xf numFmtId="0" fontId="1" fillId="4" borderId="20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0" fillId="3" borderId="26" xfId="0" applyFill="1" applyBorder="1"/>
    <xf numFmtId="0" fontId="11" fillId="2" borderId="9" xfId="0" applyFont="1" applyFill="1" applyBorder="1"/>
    <xf numFmtId="0" fontId="11" fillId="2" borderId="19" xfId="0" applyFont="1" applyFill="1" applyBorder="1"/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5" xfId="0" applyFont="1" applyFill="1" applyBorder="1"/>
    <xf numFmtId="0" fontId="0" fillId="6" borderId="0" xfId="0" applyFill="1"/>
    <xf numFmtId="0" fontId="0" fillId="7" borderId="28" xfId="0" applyFill="1" applyBorder="1"/>
    <xf numFmtId="0" fontId="0" fillId="7" borderId="29" xfId="0" applyFill="1" applyBorder="1"/>
    <xf numFmtId="0" fontId="0" fillId="7" borderId="30" xfId="0" applyFill="1" applyBorder="1"/>
    <xf numFmtId="0" fontId="0" fillId="7" borderId="0" xfId="0" applyFill="1" applyBorder="1"/>
    <xf numFmtId="0" fontId="0" fillId="7" borderId="31" xfId="0" applyFill="1" applyBorder="1"/>
    <xf numFmtId="0" fontId="10" fillId="7" borderId="0" xfId="0" applyFont="1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34" xfId="0" applyFill="1" applyBorder="1"/>
    <xf numFmtId="0" fontId="5" fillId="3" borderId="26" xfId="0" applyFont="1" applyFill="1" applyBorder="1"/>
    <xf numFmtId="0" fontId="2" fillId="5" borderId="1" xfId="0" applyFont="1" applyFill="1" applyBorder="1"/>
    <xf numFmtId="0" fontId="13" fillId="7" borderId="0" xfId="0" applyFont="1" applyFill="1" applyBorder="1"/>
    <xf numFmtId="0" fontId="14" fillId="7" borderId="27" xfId="0" applyFont="1" applyFill="1" applyBorder="1"/>
    <xf numFmtId="0" fontId="14" fillId="7" borderId="30" xfId="0" applyFont="1" applyFill="1" applyBorder="1"/>
    <xf numFmtId="0" fontId="2" fillId="4" borderId="30" xfId="0" applyFont="1" applyFill="1" applyBorder="1"/>
    <xf numFmtId="0" fontId="2" fillId="4" borderId="32" xfId="0" applyFont="1" applyFill="1" applyBorder="1"/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" fillId="4" borderId="2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7" xfId="0" applyFont="1" applyFill="1" applyBorder="1"/>
    <xf numFmtId="0" fontId="0" fillId="3" borderId="8" xfId="0" applyFill="1" applyBorder="1" applyAlignment="1">
      <alignment horizontal="center"/>
    </xf>
    <xf numFmtId="0" fontId="5" fillId="3" borderId="38" xfId="0" applyFont="1" applyFill="1" applyBorder="1"/>
    <xf numFmtId="0" fontId="5" fillId="3" borderId="39" xfId="0" applyFont="1" applyFill="1" applyBorder="1"/>
    <xf numFmtId="0" fontId="2" fillId="4" borderId="2" xfId="0" applyFont="1" applyFill="1" applyBorder="1"/>
    <xf numFmtId="0" fontId="2" fillId="4" borderId="41" xfId="0" applyFont="1" applyFill="1" applyBorder="1"/>
    <xf numFmtId="0" fontId="11" fillId="2" borderId="20" xfId="0" applyFont="1" applyFill="1" applyBorder="1"/>
    <xf numFmtId="0" fontId="11" fillId="2" borderId="1" xfId="0" applyFont="1" applyFill="1" applyBorder="1" applyAlignment="1">
      <alignment horizontal="center"/>
    </xf>
    <xf numFmtId="0" fontId="16" fillId="4" borderId="3" xfId="0" applyFont="1" applyFill="1" applyBorder="1"/>
    <xf numFmtId="0" fontId="17" fillId="3" borderId="4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0" fillId="3" borderId="22" xfId="0" applyFill="1" applyBorder="1"/>
  </cellXfs>
  <cellStyles count="1">
    <cellStyle name="Normal" xfId="0" builtinId="0"/>
  </cellStyles>
  <dxfs count="15">
    <dxf>
      <font>
        <b/>
        <i/>
        <color theme="0"/>
      </font>
      <fill>
        <patternFill>
          <bgColor theme="5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4"/>
      </font>
      <fill>
        <patternFill>
          <bgColor theme="3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4"/>
      </font>
      <fill>
        <patternFill>
          <bgColor theme="3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6"/>
      </font>
      <fill>
        <patternFill>
          <bgColor theme="6" tint="0.79998168889431442"/>
        </patternFill>
      </fill>
    </dxf>
    <dxf>
      <font>
        <color theme="4"/>
      </font>
      <fill>
        <patternFill>
          <bgColor theme="3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6"/>
      </font>
      <fill>
        <patternFill>
          <bgColor theme="6" tint="0.79998168889431442"/>
        </patternFill>
      </fill>
    </dxf>
    <dxf>
      <font>
        <color theme="6"/>
      </font>
      <fill>
        <patternFill>
          <bgColor theme="6" tint="0.79998168889431442"/>
        </patternFill>
      </fill>
    </dxf>
    <dxf>
      <font>
        <color theme="4"/>
      </font>
      <fill>
        <patternFill>
          <bgColor theme="3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/>
  <dimension ref="B1:Q13"/>
  <sheetViews>
    <sheetView tabSelected="1" workbookViewId="0">
      <selection activeCell="F19" sqref="F19"/>
    </sheetView>
  </sheetViews>
  <sheetFormatPr baseColWidth="10" defaultRowHeight="15"/>
  <cols>
    <col min="1" max="2" width="2.85546875" style="34" customWidth="1"/>
    <col min="3" max="7" width="11.42578125" style="34"/>
    <col min="8" max="9" width="2.85546875" style="34" customWidth="1"/>
    <col min="10" max="10" width="12.5703125" style="34" bestFit="1" customWidth="1"/>
    <col min="11" max="11" width="6.85546875" style="34" bestFit="1" customWidth="1"/>
    <col min="12" max="12" width="17" style="34" customWidth="1"/>
    <col min="13" max="13" width="9.7109375" style="34" bestFit="1" customWidth="1"/>
    <col min="14" max="14" width="4.5703125" style="34" bestFit="1" customWidth="1"/>
    <col min="15" max="15" width="2.85546875" style="34" customWidth="1"/>
    <col min="16" max="16" width="6.85546875" style="34" bestFit="1" customWidth="1"/>
    <col min="17" max="17" width="7.28515625" style="34" bestFit="1" customWidth="1"/>
    <col min="18" max="16384" width="11.42578125" style="34"/>
  </cols>
  <sheetData>
    <row r="1" spans="2:17" ht="15.75" thickBot="1"/>
    <row r="2" spans="2:17" ht="15.75" thickBot="1">
      <c r="B2" s="47">
        <f>Data!K4</f>
        <v>1</v>
      </c>
      <c r="C2" s="35"/>
      <c r="D2" s="35"/>
      <c r="E2" s="35"/>
      <c r="F2" s="35"/>
      <c r="G2" s="35"/>
      <c r="H2" s="36"/>
      <c r="J2" s="53" t="s">
        <v>18</v>
      </c>
      <c r="K2" s="54"/>
      <c r="M2" s="61" t="str">
        <f>Data!O2</f>
        <v>UV</v>
      </c>
      <c r="N2" s="62"/>
      <c r="P2" s="63" t="s">
        <v>22</v>
      </c>
      <c r="Q2" s="63"/>
    </row>
    <row r="3" spans="2:17">
      <c r="B3" s="48">
        <f>Data!K5</f>
        <v>1</v>
      </c>
      <c r="C3" s="46"/>
      <c r="D3" s="38"/>
      <c r="E3" s="46" t="s">
        <v>0</v>
      </c>
      <c r="F3" s="38"/>
      <c r="G3" s="38"/>
      <c r="H3" s="39"/>
      <c r="J3" s="49" t="s">
        <v>19</v>
      </c>
      <c r="K3" s="58" t="str">
        <f>"+ " &amp; IF(Data!K4=1,VLOOKUP(Data!O7,Data!Q3:U13,2,TRUE),IF(Data!K4=2,VLOOKUP(Data!O7,Data!Q3:U13,3,TRUE),IF(Data!K4=3,VLOOKUP(Data!O7,Data!Q3:U13,4,TRUE),IF(Data!K4=4,VLOOKUP(Data!O7,Data!Q3:U13,5,TRUE)))))</f>
        <v>+ 1</v>
      </c>
      <c r="M3" s="64" t="str">
        <f>Data!N3</f>
        <v>Fragment</v>
      </c>
      <c r="N3" s="65">
        <f>Data!O3</f>
        <v>0</v>
      </c>
      <c r="P3" s="68" t="s">
        <v>23</v>
      </c>
      <c r="Q3" s="66">
        <v>4</v>
      </c>
    </row>
    <row r="4" spans="2:17" ht="15" customHeight="1">
      <c r="B4" s="48">
        <f>Data!K6</f>
        <v>1</v>
      </c>
      <c r="C4" s="38"/>
      <c r="D4" s="38"/>
      <c r="E4" s="51" t="str">
        <f>INDEX(Data!H3:H12,Data!L4)</f>
        <v>Marchand</v>
      </c>
      <c r="F4" s="38"/>
      <c r="G4" s="38"/>
      <c r="H4" s="39"/>
      <c r="J4" s="49" t="s">
        <v>20</v>
      </c>
      <c r="K4" s="59" t="str">
        <f>"+ " &amp; IF(Data!K4=1,VLOOKUP(Data!O7+1,Data!Q3:U13,2,TRUE),IF(Data!K4=2,VLOOKUP(Data!O7+1,Data!Q3:U13,3,TRUE),IF(Data!K4=3,VLOOKUP(Data!O7+1,Data!Q3:U13,4,TRUE),IF(Data!K4=4,VLOOKUP(Data!O7+1,Data!Q3:U13,5,TRUE)))))</f>
        <v>+ 2</v>
      </c>
      <c r="M4" s="64" t="str">
        <f>Data!N4</f>
        <v>Poussière</v>
      </c>
      <c r="N4" s="65">
        <f>Data!O4</f>
        <v>1</v>
      </c>
      <c r="P4" s="69" t="s">
        <v>24</v>
      </c>
      <c r="Q4" s="67">
        <v>5</v>
      </c>
    </row>
    <row r="5" spans="2:17" ht="15" customHeight="1" thickBot="1">
      <c r="B5" s="48">
        <f>Data!K7</f>
        <v>1</v>
      </c>
      <c r="C5" s="38"/>
      <c r="D5" s="38"/>
      <c r="E5" s="52"/>
      <c r="F5" s="38"/>
      <c r="G5" s="38"/>
      <c r="H5" s="39"/>
      <c r="J5" s="50" t="s">
        <v>21</v>
      </c>
      <c r="K5" s="60" t="str">
        <f>"+ " &amp; IF(Data!K4=1,VLOOKUP(Data!O7,Data!Q3:U13,2,TRUE),IF(Data!K4=2,VLOOKUP(Data!O7,Data!Q3:U13,3,TRUE),IF(Data!K4=3,VLOOKUP(Data!O7,Data!Q3:U13,4,TRUE),IF(Data!K4=4,VLOOKUP(Data!O7,Data!Q3:U13,5,TRUE)))))</f>
        <v>+ 1</v>
      </c>
      <c r="M5" s="64" t="str">
        <f>Data!N5</f>
        <v>Essence</v>
      </c>
      <c r="N5" s="65">
        <f>Data!O5</f>
        <v>3</v>
      </c>
      <c r="P5" s="69" t="s">
        <v>25</v>
      </c>
      <c r="Q5" s="67">
        <v>8</v>
      </c>
    </row>
    <row r="6" spans="2:17">
      <c r="B6" s="48">
        <f>VLOOKUP(N7,Q3:Q13,1,TRUE)</f>
        <v>4</v>
      </c>
      <c r="C6" s="38"/>
      <c r="D6" s="38"/>
      <c r="E6" s="38"/>
      <c r="F6" s="38"/>
      <c r="G6" s="38"/>
      <c r="H6" s="39"/>
      <c r="M6" s="64" t="str">
        <f>Data!N6</f>
        <v>Babiole</v>
      </c>
      <c r="N6" s="65">
        <f>Data!O6</f>
        <v>0</v>
      </c>
      <c r="P6" s="69" t="s">
        <v>26</v>
      </c>
      <c r="Q6" s="67">
        <v>24</v>
      </c>
    </row>
    <row r="7" spans="2:17">
      <c r="B7" s="37"/>
      <c r="C7" s="38"/>
      <c r="D7" s="46" t="s">
        <v>3</v>
      </c>
      <c r="E7" s="38"/>
      <c r="F7" s="46" t="s">
        <v>1</v>
      </c>
      <c r="G7" s="38"/>
      <c r="H7" s="39"/>
      <c r="M7" s="70" t="str">
        <f>Data!N7</f>
        <v>Total</v>
      </c>
      <c r="N7" s="71">
        <f>Data!O7</f>
        <v>4</v>
      </c>
      <c r="P7" s="69" t="s">
        <v>27</v>
      </c>
      <c r="Q7" s="67">
        <v>40</v>
      </c>
    </row>
    <row r="8" spans="2:17" ht="15" customHeight="1">
      <c r="B8" s="37"/>
      <c r="C8" s="38"/>
      <c r="D8" s="51" t="str">
        <f>INDEX(Data!H3:H12,Data!L5)</f>
        <v>Marchand</v>
      </c>
      <c r="E8" s="38"/>
      <c r="F8" s="55" t="str">
        <f>INDEX(Data!H3:H12,Data!L6)</f>
        <v>Marchand</v>
      </c>
      <c r="G8" s="40"/>
      <c r="H8" s="39"/>
      <c r="P8" s="69" t="s">
        <v>28</v>
      </c>
      <c r="Q8" s="67">
        <v>56</v>
      </c>
    </row>
    <row r="9" spans="2:17" ht="15" customHeight="1">
      <c r="B9" s="37"/>
      <c r="C9" s="38"/>
      <c r="D9" s="52"/>
      <c r="E9" s="38"/>
      <c r="F9" s="56"/>
      <c r="G9" s="38"/>
      <c r="H9" s="39"/>
      <c r="P9" s="69" t="s">
        <v>29</v>
      </c>
      <c r="Q9" s="67">
        <v>72</v>
      </c>
    </row>
    <row r="10" spans="2:17">
      <c r="B10" s="37"/>
      <c r="C10" s="38"/>
      <c r="D10" s="38"/>
      <c r="E10" s="46" t="s">
        <v>2</v>
      </c>
      <c r="F10" s="38"/>
      <c r="G10" s="38"/>
      <c r="H10" s="39"/>
      <c r="P10" s="69" t="s">
        <v>30</v>
      </c>
      <c r="Q10" s="67">
        <v>88</v>
      </c>
    </row>
    <row r="11" spans="2:17" ht="15" customHeight="1">
      <c r="B11" s="37"/>
      <c r="C11" s="38"/>
      <c r="D11" s="38"/>
      <c r="E11" s="51" t="str">
        <f>INDEX(Data!H3:H12,Data!L7)</f>
        <v>Marchand</v>
      </c>
      <c r="F11" s="38"/>
      <c r="G11" s="38"/>
      <c r="H11" s="39"/>
      <c r="P11" s="69" t="s">
        <v>31</v>
      </c>
      <c r="Q11" s="67">
        <v>104</v>
      </c>
    </row>
    <row r="12" spans="2:17" ht="15" customHeight="1">
      <c r="B12" s="37"/>
      <c r="C12" s="38"/>
      <c r="D12" s="38"/>
      <c r="E12" s="52"/>
      <c r="F12" s="38"/>
      <c r="G12" s="38"/>
      <c r="H12" s="39"/>
      <c r="P12" s="69" t="s">
        <v>32</v>
      </c>
      <c r="Q12" s="67">
        <v>120</v>
      </c>
    </row>
    <row r="13" spans="2:17" ht="15.75" thickBot="1">
      <c r="B13" s="41"/>
      <c r="C13" s="42"/>
      <c r="D13" s="42"/>
      <c r="E13" s="42"/>
      <c r="F13" s="42"/>
      <c r="G13" s="42"/>
      <c r="H13" s="43"/>
      <c r="P13" s="72" t="s">
        <v>33</v>
      </c>
      <c r="Q13" s="73" t="s">
        <v>34</v>
      </c>
    </row>
  </sheetData>
  <sheetProtection sheet="1" objects="1" scenarios="1" selectLockedCells="1"/>
  <mergeCells count="7">
    <mergeCell ref="P2:Q2"/>
    <mergeCell ref="E11:E12"/>
    <mergeCell ref="D8:D9"/>
    <mergeCell ref="J2:K2"/>
    <mergeCell ref="M2:N2"/>
    <mergeCell ref="E4:E5"/>
    <mergeCell ref="F8:F9"/>
  </mergeCells>
  <conditionalFormatting sqref="E4:E5">
    <cfRule type="expression" dxfId="14" priority="24">
      <formula>$B$2=4</formula>
    </cfRule>
    <cfRule type="expression" dxfId="13" priority="25">
      <formula>$B$2=3</formula>
    </cfRule>
    <cfRule type="expression" dxfId="12" priority="26">
      <formula>$B$2=2</formula>
    </cfRule>
  </conditionalFormatting>
  <conditionalFormatting sqref="D8:D9">
    <cfRule type="expression" dxfId="11" priority="14">
      <formula>$B$3=2</formula>
    </cfRule>
  </conditionalFormatting>
  <conditionalFormatting sqref="E11:E12">
    <cfRule type="expression" dxfId="10" priority="11">
      <formula>$B$5=4</formula>
    </cfRule>
    <cfRule type="expression" dxfId="9" priority="12">
      <formula>$B$5=3</formula>
    </cfRule>
    <cfRule type="expression" dxfId="8" priority="13">
      <formula>$B$5=2</formula>
    </cfRule>
  </conditionalFormatting>
  <conditionalFormatting sqref="K3:K4">
    <cfRule type="expression" dxfId="7" priority="7">
      <formula>$B$2=4</formula>
    </cfRule>
    <cfRule type="expression" dxfId="6" priority="8">
      <formula>$B$2=3</formula>
    </cfRule>
    <cfRule type="expression" dxfId="5" priority="10">
      <formula>$B$2=2</formula>
    </cfRule>
  </conditionalFormatting>
  <conditionalFormatting sqref="K5">
    <cfRule type="expression" dxfId="4" priority="3">
      <formula>$B$2=4</formula>
    </cfRule>
    <cfRule type="expression" dxfId="3" priority="4">
      <formula>$B$2=3</formula>
    </cfRule>
    <cfRule type="expression" dxfId="2" priority="5">
      <formula>$B$2=2</formula>
    </cfRule>
    <cfRule type="expression" dxfId="1" priority="6">
      <formula>$B$2=1</formula>
    </cfRule>
  </conditionalFormatting>
  <conditionalFormatting sqref="Q3:Q13">
    <cfRule type="cellIs" dxfId="0" priority="1" operator="equal">
      <formula>$B$6</formula>
    </cfRule>
  </conditionalFormatting>
  <pageMargins left="0.7" right="0.7" top="0.75" bottom="0.75" header="0.3" footer="0.3"/>
  <pageSetup paperSize="9" orientation="portrait" r:id="rId1"/>
  <ignoredErrors>
    <ignoredError sqref="K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tabColor theme="1"/>
  </sheetPr>
  <dimension ref="B2:Y45"/>
  <sheetViews>
    <sheetView zoomScaleNormal="100" workbookViewId="0">
      <selection activeCell="N13" sqref="N13"/>
    </sheetView>
  </sheetViews>
  <sheetFormatPr baseColWidth="10" defaultRowHeight="15"/>
  <cols>
    <col min="1" max="1" width="2.85546875" customWidth="1"/>
    <col min="3" max="3" width="7.28515625" bestFit="1" customWidth="1"/>
    <col min="4" max="4" width="3.85546875" customWidth="1"/>
    <col min="5" max="5" width="2.85546875" customWidth="1"/>
    <col min="7" max="7" width="2.85546875" customWidth="1"/>
    <col min="8" max="8" width="9.7109375" bestFit="1" customWidth="1"/>
    <col min="9" max="9" width="2.85546875" customWidth="1"/>
    <col min="13" max="13" width="2.85546875" customWidth="1"/>
    <col min="15" max="15" width="4.5703125" bestFit="1" customWidth="1"/>
    <col min="16" max="16" width="2.7109375" customWidth="1"/>
    <col min="17" max="17" width="7.28515625" bestFit="1" customWidth="1"/>
    <col min="18" max="18" width="5.7109375" bestFit="1" customWidth="1"/>
    <col min="19" max="19" width="4.85546875" bestFit="1" customWidth="1"/>
    <col min="20" max="20" width="5" bestFit="1" customWidth="1"/>
    <col min="21" max="21" width="6.42578125" bestFit="1" customWidth="1"/>
    <col min="23" max="23" width="6.42578125" bestFit="1" customWidth="1"/>
    <col min="24" max="24" width="7.28515625" bestFit="1" customWidth="1"/>
    <col min="25" max="25" width="3" bestFit="1" customWidth="1"/>
  </cols>
  <sheetData>
    <row r="2" spans="2:25" ht="15.75">
      <c r="B2" s="25" t="s">
        <v>10</v>
      </c>
      <c r="C2" s="26" t="s">
        <v>12</v>
      </c>
      <c r="D2" s="27" t="s">
        <v>11</v>
      </c>
      <c r="F2" s="17" t="s">
        <v>14</v>
      </c>
      <c r="H2" s="22" t="s">
        <v>15</v>
      </c>
      <c r="J2" s="57" t="s">
        <v>13</v>
      </c>
      <c r="K2" s="57"/>
      <c r="L2" s="57"/>
      <c r="N2" s="6"/>
      <c r="O2" s="8" t="s">
        <v>11</v>
      </c>
      <c r="Q2" s="22" t="s">
        <v>11</v>
      </c>
      <c r="R2" s="22" t="s">
        <v>4</v>
      </c>
      <c r="S2" s="22" t="s">
        <v>5</v>
      </c>
      <c r="T2" s="22" t="s">
        <v>6</v>
      </c>
      <c r="U2" s="22" t="s">
        <v>7</v>
      </c>
      <c r="X2" s="5"/>
      <c r="Y2" s="3"/>
    </row>
    <row r="3" spans="2:25">
      <c r="B3" s="11" t="s">
        <v>8</v>
      </c>
      <c r="C3" s="31">
        <v>1</v>
      </c>
      <c r="D3" s="12">
        <v>0</v>
      </c>
      <c r="F3" s="44" t="s">
        <v>4</v>
      </c>
      <c r="H3" s="21" t="s">
        <v>8</v>
      </c>
      <c r="J3" s="6"/>
      <c r="K3" s="7" t="s">
        <v>10</v>
      </c>
      <c r="L3" s="8" t="s">
        <v>12</v>
      </c>
      <c r="N3" s="9" t="s">
        <v>0</v>
      </c>
      <c r="O3" s="28">
        <f>SUMPRODUCT((($B3:$B39=INDEX(F3:F6,K4))*($C3:$C39=INDEX(H3:H12,L4)))*$D3:$D39)</f>
        <v>0</v>
      </c>
      <c r="Q3" s="11">
        <v>4</v>
      </c>
      <c r="R3" s="31">
        <v>1</v>
      </c>
      <c r="S3" s="31">
        <v>4</v>
      </c>
      <c r="T3" s="31">
        <v>7</v>
      </c>
      <c r="U3" s="12">
        <v>10</v>
      </c>
      <c r="X3" s="5"/>
      <c r="Y3" s="3"/>
    </row>
    <row r="4" spans="2:25">
      <c r="B4" s="13" t="s">
        <v>4</v>
      </c>
      <c r="C4" s="32">
        <v>1</v>
      </c>
      <c r="D4" s="14">
        <v>1</v>
      </c>
      <c r="F4" s="18" t="s">
        <v>5</v>
      </c>
      <c r="H4" s="19">
        <v>1</v>
      </c>
      <c r="J4" s="9" t="s">
        <v>0</v>
      </c>
      <c r="K4" s="11">
        <v>1</v>
      </c>
      <c r="L4" s="12">
        <v>1</v>
      </c>
      <c r="N4" s="9" t="s">
        <v>3</v>
      </c>
      <c r="O4" s="19">
        <f>IF(INDEX(H3:H12,L5)="Marchand",1,SUMPRODUCT((($B3:$B39=INDEX(F8:F9,K5))*($C3:$C39=INDEX(H3:H12,L5)))*$D3:$D39))</f>
        <v>1</v>
      </c>
      <c r="Q4" s="13">
        <v>5</v>
      </c>
      <c r="R4" s="32">
        <v>2</v>
      </c>
      <c r="S4" s="32">
        <v>5</v>
      </c>
      <c r="T4" s="32">
        <v>8</v>
      </c>
      <c r="U4" s="14">
        <v>11</v>
      </c>
      <c r="X4" s="5"/>
      <c r="Y4" s="3"/>
    </row>
    <row r="5" spans="2:25">
      <c r="B5" s="13" t="s">
        <v>4</v>
      </c>
      <c r="C5" s="32">
        <v>25</v>
      </c>
      <c r="D5" s="14">
        <v>5</v>
      </c>
      <c r="F5" s="18" t="s">
        <v>6</v>
      </c>
      <c r="H5" s="19">
        <v>25</v>
      </c>
      <c r="J5" s="9" t="s">
        <v>3</v>
      </c>
      <c r="K5" s="13">
        <v>1</v>
      </c>
      <c r="L5" s="14">
        <v>1</v>
      </c>
      <c r="N5" s="9" t="s">
        <v>1</v>
      </c>
      <c r="O5" s="19">
        <f>IF(INDEX(H3:H12,L6)="Marchand",3,SUMPRODUCT((($B3:$B39=INDEX(F11:F11,K6))*($C3:$C39=INDEX(H3:H12,L6)))*$D3:$D39))</f>
        <v>3</v>
      </c>
      <c r="Q5" s="13">
        <v>8</v>
      </c>
      <c r="R5" s="32">
        <v>3</v>
      </c>
      <c r="S5" s="32">
        <v>6</v>
      </c>
      <c r="T5" s="32">
        <v>9</v>
      </c>
      <c r="U5" s="14">
        <v>12</v>
      </c>
      <c r="X5" s="5"/>
      <c r="Y5" s="3"/>
    </row>
    <row r="6" spans="2:25">
      <c r="B6" s="13" t="s">
        <v>4</v>
      </c>
      <c r="C6" s="32">
        <v>50</v>
      </c>
      <c r="D6" s="14">
        <v>9</v>
      </c>
      <c r="F6" s="23" t="s">
        <v>7</v>
      </c>
      <c r="H6" s="19">
        <v>50</v>
      </c>
      <c r="J6" s="9" t="s">
        <v>1</v>
      </c>
      <c r="K6" s="13">
        <v>1</v>
      </c>
      <c r="L6" s="14">
        <v>1</v>
      </c>
      <c r="N6" s="9" t="s">
        <v>2</v>
      </c>
      <c r="O6" s="19">
        <f>IF(INDEX(H3:H12,L7)="Marchand",0,SUMPRODUCT((($B3:$B39=INDEX(F3:F6,K7))*($C3:$C39=INDEX(H3:H12,L7)))*$D3:$D39))</f>
        <v>0</v>
      </c>
      <c r="Q6" s="13">
        <v>24</v>
      </c>
      <c r="R6" s="32">
        <v>4</v>
      </c>
      <c r="S6" s="32">
        <v>7</v>
      </c>
      <c r="T6" s="32">
        <v>10</v>
      </c>
      <c r="U6" s="14">
        <v>13</v>
      </c>
      <c r="X6" s="5"/>
      <c r="Y6" s="3"/>
    </row>
    <row r="7" spans="2:25">
      <c r="B7" s="13" t="s">
        <v>4</v>
      </c>
      <c r="C7" s="32">
        <v>75</v>
      </c>
      <c r="D7" s="14">
        <v>13</v>
      </c>
      <c r="F7" s="45" t="s">
        <v>17</v>
      </c>
      <c r="H7" s="19">
        <v>75</v>
      </c>
      <c r="J7" s="10" t="s">
        <v>2</v>
      </c>
      <c r="K7" s="15">
        <v>1</v>
      </c>
      <c r="L7" s="16">
        <v>1</v>
      </c>
      <c r="N7" s="29" t="s">
        <v>9</v>
      </c>
      <c r="O7" s="30">
        <f>SUM(O3:O6) + IF(L9,1,0)</f>
        <v>4</v>
      </c>
      <c r="Q7" s="13">
        <v>40</v>
      </c>
      <c r="R7" s="32">
        <v>5</v>
      </c>
      <c r="S7" s="32">
        <v>8</v>
      </c>
      <c r="T7" s="32">
        <v>11</v>
      </c>
      <c r="U7" s="14">
        <v>14</v>
      </c>
      <c r="X7" s="5"/>
      <c r="Y7" s="3"/>
    </row>
    <row r="8" spans="2:25">
      <c r="B8" s="13" t="s">
        <v>4</v>
      </c>
      <c r="C8" s="32">
        <v>100</v>
      </c>
      <c r="D8" s="14">
        <v>17</v>
      </c>
      <c r="F8" s="20" t="s">
        <v>4</v>
      </c>
      <c r="H8" s="19">
        <v>100</v>
      </c>
      <c r="Q8" s="13">
        <v>56</v>
      </c>
      <c r="R8" s="32">
        <v>6</v>
      </c>
      <c r="S8" s="32">
        <v>9</v>
      </c>
      <c r="T8" s="32">
        <v>12</v>
      </c>
      <c r="U8" s="14">
        <v>15</v>
      </c>
      <c r="X8" s="5"/>
      <c r="Y8" s="3"/>
    </row>
    <row r="9" spans="2:25">
      <c r="B9" s="13" t="s">
        <v>4</v>
      </c>
      <c r="C9" s="32">
        <v>125</v>
      </c>
      <c r="D9" s="14">
        <v>21</v>
      </c>
      <c r="F9" s="18" t="s">
        <v>5</v>
      </c>
      <c r="H9" s="19">
        <v>125</v>
      </c>
      <c r="J9" s="74" t="s">
        <v>35</v>
      </c>
      <c r="K9" s="75"/>
      <c r="L9" s="76" t="b">
        <v>0</v>
      </c>
      <c r="Q9" s="13">
        <v>72</v>
      </c>
      <c r="R9" s="32">
        <v>7</v>
      </c>
      <c r="S9" s="32">
        <v>10</v>
      </c>
      <c r="T9" s="32">
        <v>13</v>
      </c>
      <c r="U9" s="14">
        <v>16</v>
      </c>
      <c r="X9" s="5"/>
      <c r="Y9" s="3"/>
    </row>
    <row r="10" spans="2:25" s="3" customFormat="1">
      <c r="B10" s="13" t="s">
        <v>4</v>
      </c>
      <c r="C10" s="32">
        <v>150</v>
      </c>
      <c r="D10" s="14">
        <v>25</v>
      </c>
      <c r="F10" s="45" t="s">
        <v>16</v>
      </c>
      <c r="G10"/>
      <c r="H10" s="19">
        <v>150</v>
      </c>
      <c r="J10"/>
      <c r="K10"/>
      <c r="L10"/>
      <c r="M10"/>
      <c r="N10"/>
      <c r="O10"/>
      <c r="Q10" s="13">
        <v>88</v>
      </c>
      <c r="R10" s="32">
        <v>8</v>
      </c>
      <c r="S10" s="32">
        <v>11</v>
      </c>
      <c r="T10" s="32">
        <v>14</v>
      </c>
      <c r="U10" s="14">
        <v>17</v>
      </c>
      <c r="V10"/>
      <c r="W10"/>
      <c r="X10" s="5"/>
    </row>
    <row r="11" spans="2:25">
      <c r="B11" s="13" t="s">
        <v>4</v>
      </c>
      <c r="C11" s="32">
        <v>175</v>
      </c>
      <c r="D11" s="14">
        <v>29</v>
      </c>
      <c r="F11" s="23" t="s">
        <v>6</v>
      </c>
      <c r="H11" s="19">
        <v>175</v>
      </c>
      <c r="Q11" s="13">
        <v>104</v>
      </c>
      <c r="R11" s="32">
        <v>9</v>
      </c>
      <c r="S11" s="32">
        <v>12</v>
      </c>
      <c r="T11" s="32">
        <v>15</v>
      </c>
      <c r="U11" s="14">
        <v>18</v>
      </c>
      <c r="X11" s="5"/>
      <c r="Y11" s="3"/>
    </row>
    <row r="12" spans="2:25">
      <c r="B12" s="13" t="s">
        <v>4</v>
      </c>
      <c r="C12" s="32">
        <v>200</v>
      </c>
      <c r="D12" s="14">
        <v>33</v>
      </c>
      <c r="H12" s="24">
        <v>200</v>
      </c>
      <c r="Q12" s="13">
        <v>120</v>
      </c>
      <c r="R12" s="32">
        <v>10</v>
      </c>
      <c r="S12" s="32">
        <v>13</v>
      </c>
      <c r="T12" s="32">
        <v>16</v>
      </c>
      <c r="U12" s="14">
        <v>19</v>
      </c>
      <c r="X12" s="5"/>
      <c r="Y12" s="3"/>
    </row>
    <row r="13" spans="2:25">
      <c r="B13" s="13" t="s">
        <v>5</v>
      </c>
      <c r="C13" s="32">
        <v>1</v>
      </c>
      <c r="D13" s="14">
        <v>2</v>
      </c>
      <c r="Q13" s="15" t="s">
        <v>34</v>
      </c>
      <c r="R13" s="33">
        <v>11</v>
      </c>
      <c r="S13" s="33">
        <v>14</v>
      </c>
      <c r="T13" s="33">
        <v>17</v>
      </c>
      <c r="U13" s="16">
        <v>20</v>
      </c>
      <c r="X13" s="5"/>
      <c r="Y13" s="1"/>
    </row>
    <row r="14" spans="2:25">
      <c r="B14" s="13" t="s">
        <v>5</v>
      </c>
      <c r="C14" s="32">
        <v>25</v>
      </c>
      <c r="D14" s="14">
        <v>6</v>
      </c>
      <c r="X14" s="5"/>
      <c r="Y14" s="1"/>
    </row>
    <row r="15" spans="2:25">
      <c r="B15" s="13" t="s">
        <v>5</v>
      </c>
      <c r="C15" s="32">
        <v>50</v>
      </c>
      <c r="D15" s="14">
        <v>10</v>
      </c>
      <c r="X15" s="5"/>
      <c r="Y15" s="1"/>
    </row>
    <row r="16" spans="2:25">
      <c r="B16" s="13" t="s">
        <v>5</v>
      </c>
      <c r="C16" s="32">
        <v>75</v>
      </c>
      <c r="D16" s="14">
        <v>14</v>
      </c>
      <c r="X16" s="5"/>
      <c r="Y16" s="1"/>
    </row>
    <row r="17" spans="2:25">
      <c r="B17" s="13" t="s">
        <v>5</v>
      </c>
      <c r="C17" s="32">
        <v>100</v>
      </c>
      <c r="D17" s="14">
        <v>18</v>
      </c>
      <c r="X17" s="5"/>
      <c r="Y17" s="1"/>
    </row>
    <row r="18" spans="2:25">
      <c r="B18" s="13" t="s">
        <v>5</v>
      </c>
      <c r="C18" s="32">
        <v>125</v>
      </c>
      <c r="D18" s="14">
        <v>22</v>
      </c>
      <c r="X18" s="5"/>
      <c r="Y18" s="1"/>
    </row>
    <row r="19" spans="2:25">
      <c r="B19" s="13" t="s">
        <v>5</v>
      </c>
      <c r="C19" s="32">
        <v>150</v>
      </c>
      <c r="D19" s="14">
        <v>26</v>
      </c>
      <c r="X19" s="5"/>
      <c r="Y19" s="1"/>
    </row>
    <row r="20" spans="2:25">
      <c r="B20" s="13" t="s">
        <v>5</v>
      </c>
      <c r="C20" s="32">
        <v>175</v>
      </c>
      <c r="D20" s="14">
        <v>30</v>
      </c>
      <c r="X20" s="5"/>
      <c r="Y20" s="1"/>
    </row>
    <row r="21" spans="2:25">
      <c r="B21" s="13" t="s">
        <v>5</v>
      </c>
      <c r="C21" s="32">
        <v>200</v>
      </c>
      <c r="D21" s="14">
        <v>34</v>
      </c>
      <c r="X21" s="5"/>
      <c r="Y21" s="1"/>
    </row>
    <row r="22" spans="2:25" ht="15" customHeight="1">
      <c r="B22" s="13" t="s">
        <v>6</v>
      </c>
      <c r="C22" s="32">
        <v>1</v>
      </c>
      <c r="D22" s="14">
        <v>3</v>
      </c>
      <c r="X22" s="5"/>
      <c r="Y22" s="1"/>
    </row>
    <row r="23" spans="2:25" ht="15" customHeight="1">
      <c r="B23" s="13" t="s">
        <v>6</v>
      </c>
      <c r="C23" s="32">
        <v>25</v>
      </c>
      <c r="D23" s="14">
        <v>7</v>
      </c>
      <c r="X23" s="5"/>
      <c r="Y23" s="1"/>
    </row>
    <row r="24" spans="2:25">
      <c r="B24" s="13" t="s">
        <v>6</v>
      </c>
      <c r="C24" s="32">
        <v>50</v>
      </c>
      <c r="D24" s="14">
        <v>11</v>
      </c>
      <c r="X24" s="5"/>
      <c r="Y24" s="2"/>
    </row>
    <row r="25" spans="2:25">
      <c r="B25" s="13" t="s">
        <v>6</v>
      </c>
      <c r="C25" s="32">
        <v>75</v>
      </c>
      <c r="D25" s="14">
        <v>15</v>
      </c>
      <c r="X25" s="5"/>
      <c r="Y25" s="2"/>
    </row>
    <row r="26" spans="2:25" ht="15" customHeight="1">
      <c r="B26" s="13" t="s">
        <v>6</v>
      </c>
      <c r="C26" s="32">
        <v>100</v>
      </c>
      <c r="D26" s="14">
        <v>19</v>
      </c>
      <c r="X26" s="5"/>
      <c r="Y26" s="2"/>
    </row>
    <row r="27" spans="2:25" ht="15.75" customHeight="1">
      <c r="B27" s="13" t="s">
        <v>6</v>
      </c>
      <c r="C27" s="32">
        <v>125</v>
      </c>
      <c r="D27" s="14">
        <v>23</v>
      </c>
      <c r="X27" s="5"/>
      <c r="Y27" s="2"/>
    </row>
    <row r="28" spans="2:25" ht="15.75" customHeight="1">
      <c r="B28" s="13" t="s">
        <v>6</v>
      </c>
      <c r="C28" s="32">
        <v>150</v>
      </c>
      <c r="D28" s="14">
        <v>27</v>
      </c>
      <c r="X28" s="5"/>
      <c r="Y28" s="2"/>
    </row>
    <row r="29" spans="2:25" ht="15.75" customHeight="1">
      <c r="B29" s="13" t="s">
        <v>6</v>
      </c>
      <c r="C29" s="32">
        <v>175</v>
      </c>
      <c r="D29" s="14">
        <v>31</v>
      </c>
      <c r="X29" s="5"/>
      <c r="Y29" s="2"/>
    </row>
    <row r="30" spans="2:25" ht="15.75" customHeight="1">
      <c r="B30" s="13" t="s">
        <v>6</v>
      </c>
      <c r="C30" s="32">
        <v>200</v>
      </c>
      <c r="D30" s="14">
        <v>35</v>
      </c>
      <c r="X30" s="5"/>
      <c r="Y30" s="2"/>
    </row>
    <row r="31" spans="2:25" ht="15.75" customHeight="1">
      <c r="B31" s="13" t="s">
        <v>7</v>
      </c>
      <c r="C31" s="32">
        <v>1</v>
      </c>
      <c r="D31" s="14">
        <v>4</v>
      </c>
      <c r="X31" s="5"/>
      <c r="Y31" s="2"/>
    </row>
    <row r="32" spans="2:25" ht="15.75" customHeight="1">
      <c r="B32" s="13" t="s">
        <v>7</v>
      </c>
      <c r="C32" s="32">
        <v>25</v>
      </c>
      <c r="D32" s="14">
        <v>8</v>
      </c>
      <c r="X32" s="5"/>
      <c r="Y32" s="2"/>
    </row>
    <row r="33" spans="2:25" ht="15.75" customHeight="1">
      <c r="B33" s="13" t="s">
        <v>7</v>
      </c>
      <c r="C33" s="32">
        <v>50</v>
      </c>
      <c r="D33" s="14">
        <v>12</v>
      </c>
      <c r="X33" s="5"/>
      <c r="Y33" s="2"/>
    </row>
    <row r="34" spans="2:25" ht="15.75" customHeight="1">
      <c r="B34" s="13" t="s">
        <v>7</v>
      </c>
      <c r="C34" s="32">
        <v>75</v>
      </c>
      <c r="D34" s="14">
        <v>16</v>
      </c>
      <c r="X34" s="5"/>
      <c r="Y34" s="2"/>
    </row>
    <row r="35" spans="2:25" ht="15.75" customHeight="1">
      <c r="B35" s="13" t="s">
        <v>7</v>
      </c>
      <c r="C35" s="32">
        <v>100</v>
      </c>
      <c r="D35" s="14">
        <v>20</v>
      </c>
      <c r="X35" s="5"/>
      <c r="Y35" s="4"/>
    </row>
    <row r="36" spans="2:25" ht="15.75" customHeight="1">
      <c r="B36" s="13" t="s">
        <v>7</v>
      </c>
      <c r="C36" s="32">
        <v>125</v>
      </c>
      <c r="D36" s="14">
        <v>24</v>
      </c>
      <c r="X36" s="5"/>
      <c r="Y36" s="4"/>
    </row>
    <row r="37" spans="2:25">
      <c r="B37" s="13" t="s">
        <v>7</v>
      </c>
      <c r="C37" s="32">
        <v>150</v>
      </c>
      <c r="D37" s="14">
        <v>28</v>
      </c>
      <c r="X37" s="5"/>
      <c r="Y37" s="4"/>
    </row>
    <row r="38" spans="2:25">
      <c r="B38" s="13" t="s">
        <v>7</v>
      </c>
      <c r="C38" s="32">
        <v>175</v>
      </c>
      <c r="D38" s="14">
        <v>32</v>
      </c>
      <c r="X38" s="5"/>
      <c r="Y38" s="4"/>
    </row>
    <row r="39" spans="2:25">
      <c r="B39" s="15" t="s">
        <v>7</v>
      </c>
      <c r="C39" s="33">
        <v>200</v>
      </c>
      <c r="D39" s="16">
        <v>36</v>
      </c>
      <c r="X39" s="5"/>
      <c r="Y39" s="4"/>
    </row>
    <row r="40" spans="2:25">
      <c r="X40" s="5"/>
      <c r="Y40" s="4"/>
    </row>
    <row r="41" spans="2:25">
      <c r="X41" s="5"/>
      <c r="Y41" s="4"/>
    </row>
    <row r="42" spans="2:25">
      <c r="X42" s="5"/>
      <c r="Y42" s="4"/>
    </row>
    <row r="43" spans="2:25">
      <c r="X43" s="5"/>
      <c r="Y43" s="4"/>
    </row>
    <row r="44" spans="2:25">
      <c r="X44" s="5"/>
      <c r="Y44" s="4"/>
    </row>
    <row r="45" spans="2:25">
      <c r="X45" s="5"/>
      <c r="Y45" s="4"/>
    </row>
  </sheetData>
  <mergeCells count="2">
    <mergeCell ref="J2:L2"/>
    <mergeCell ref="J9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Tophe</dc:creator>
  <cp:lastModifiedBy>Tophe</cp:lastModifiedBy>
  <dcterms:created xsi:type="dcterms:W3CDTF">2008-11-14T09:56:54Z</dcterms:created>
  <dcterms:modified xsi:type="dcterms:W3CDTF">2008-11-15T10:51:06Z</dcterms:modified>
</cp:coreProperties>
</file>