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ophe\Desktop\"/>
    </mc:Choice>
  </mc:AlternateContent>
  <bookViews>
    <workbookView xWindow="0" yWindow="0" windowWidth="18030" windowHeight="10395" tabRatio="694" firstSheet="1" activeTab="1"/>
  </bookViews>
  <sheets>
    <sheet name="Data" sheetId="3" state="hidden" r:id="rId1"/>
    <sheet name="HStats" sheetId="14" r:id="rId2"/>
    <sheet name="Pivot" sheetId="16" r:id="rId3"/>
    <sheet name="Card List" sheetId="7" r:id="rId4"/>
    <sheet name="Token List" sheetId="8" r:id="rId5"/>
  </sheets>
  <definedNames>
    <definedName name="hstats" localSheetId="1" hidden="1">HStats!$A$1:$G$8</definedName>
    <definedName name="listClass">Data!$A$2:$A$10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4" l="1"/>
  <c r="K22" i="14" l="1"/>
  <c r="L22" i="14"/>
  <c r="K23" i="14"/>
  <c r="L23" i="14"/>
  <c r="K24" i="14"/>
  <c r="L24" i="14"/>
  <c r="K25" i="14"/>
  <c r="L25" i="14"/>
  <c r="K26" i="14"/>
  <c r="L26" i="14"/>
  <c r="K27" i="14"/>
  <c r="L27" i="14"/>
  <c r="K28" i="14"/>
  <c r="L28" i="14"/>
  <c r="K29" i="14"/>
  <c r="L29" i="14"/>
  <c r="L21" i="14"/>
  <c r="K21" i="14"/>
  <c r="M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68" i="7"/>
  <c r="M24" i="14" l="1"/>
  <c r="M29" i="14"/>
  <c r="N29" i="14" s="1"/>
  <c r="M27" i="14"/>
  <c r="M25" i="14"/>
  <c r="M23" i="14"/>
  <c r="N23" i="14" s="1"/>
  <c r="M28" i="14"/>
  <c r="M26" i="14"/>
  <c r="M22" i="14"/>
  <c r="K30" i="14"/>
  <c r="L30" i="14"/>
  <c r="N27" i="14"/>
  <c r="M21" i="14"/>
  <c r="N24" i="14"/>
  <c r="H2" i="14"/>
  <c r="H6" i="14"/>
  <c r="H5" i="14"/>
  <c r="H7" i="14"/>
  <c r="H4" i="14"/>
  <c r="H3" i="14"/>
  <c r="M30" i="14" l="1"/>
  <c r="N30" i="14" s="1"/>
  <c r="N28" i="14"/>
  <c r="N26" i="14"/>
  <c r="N25" i="14"/>
  <c r="N22" i="14"/>
  <c r="N21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R8" i="14"/>
  <c r="S8" i="14"/>
  <c r="R9" i="14"/>
  <c r="S9" i="14"/>
  <c r="R10" i="14"/>
  <c r="S10" i="14"/>
  <c r="R11" i="14"/>
  <c r="S11" i="14"/>
  <c r="R12" i="14"/>
  <c r="S12" i="14"/>
  <c r="R13" i="14"/>
  <c r="S13" i="14"/>
  <c r="R14" i="14"/>
  <c r="S14" i="14"/>
  <c r="R15" i="14"/>
  <c r="S15" i="14"/>
  <c r="S7" i="14"/>
  <c r="R7" i="14"/>
  <c r="L7" i="14"/>
  <c r="K7" i="14"/>
  <c r="Q1" i="14"/>
  <c r="R1" i="14" s="1"/>
  <c r="J1" i="14"/>
  <c r="T14" i="14" l="1"/>
  <c r="U14" i="14" s="1"/>
  <c r="T8" i="14"/>
  <c r="U8" i="14" s="1"/>
  <c r="T9" i="14"/>
  <c r="U9" i="14" s="1"/>
  <c r="T15" i="14"/>
  <c r="U15" i="14" s="1"/>
  <c r="T12" i="14"/>
  <c r="U12" i="14" s="1"/>
  <c r="T11" i="14"/>
  <c r="U11" i="14" s="1"/>
  <c r="T13" i="14"/>
  <c r="U13" i="14" s="1"/>
  <c r="T10" i="14"/>
  <c r="U10" i="14" s="1"/>
  <c r="M9" i="14"/>
  <c r="M10" i="14"/>
  <c r="M11" i="14"/>
  <c r="M12" i="14"/>
  <c r="M13" i="14"/>
  <c r="M14" i="14"/>
  <c r="M15" i="14"/>
  <c r="M8" i="14"/>
  <c r="U1" i="14"/>
  <c r="T1" i="14"/>
  <c r="K16" i="14"/>
  <c r="K1" i="14" s="1"/>
  <c r="L16" i="14"/>
  <c r="L1" i="14" s="1"/>
  <c r="M7" i="14"/>
  <c r="T7" i="14"/>
  <c r="U7" i="14" s="1"/>
  <c r="A384" i="7"/>
  <c r="N8" i="14" l="1"/>
  <c r="N12" i="14"/>
  <c r="N15" i="14"/>
  <c r="N11" i="14"/>
  <c r="N14" i="14"/>
  <c r="N10" i="14"/>
  <c r="N13" i="14"/>
  <c r="N9" i="14"/>
  <c r="M16" i="14"/>
  <c r="O16" i="14" s="1"/>
  <c r="N7" i="14"/>
  <c r="O8" i="14" l="1"/>
  <c r="O15" i="14"/>
  <c r="O14" i="14"/>
  <c r="O13" i="14"/>
  <c r="O9" i="14"/>
  <c r="O10" i="14"/>
  <c r="O11" i="14"/>
  <c r="O12" i="14"/>
  <c r="O7" i="14"/>
  <c r="N16" i="14"/>
  <c r="M1" i="14"/>
  <c r="N1" i="14" s="1"/>
  <c r="O4" i="7" l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8" i="7"/>
  <c r="O79" i="7"/>
  <c r="O80" i="7"/>
  <c r="O81" i="7"/>
  <c r="O82" i="7"/>
  <c r="O83" i="7"/>
  <c r="O84" i="7"/>
  <c r="O85" i="7"/>
  <c r="O86" i="7"/>
  <c r="O87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9" i="7"/>
  <c r="O290" i="7"/>
  <c r="O291" i="7"/>
  <c r="O292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2" i="7"/>
  <c r="O3" i="7"/>
  <c r="O36" i="7"/>
  <c r="O53" i="7"/>
  <c r="O77" i="7"/>
  <c r="O88" i="7"/>
  <c r="O286" i="7"/>
  <c r="O287" i="7"/>
  <c r="O288" i="7"/>
  <c r="O293" i="7"/>
  <c r="P1" i="7" l="1"/>
  <c r="K384" i="7" l="1"/>
</calcChain>
</file>

<file path=xl/connections.xml><?xml version="1.0" encoding="utf-8"?>
<connections xmlns="http://schemas.openxmlformats.org/spreadsheetml/2006/main">
  <connection id="1" keepAlive="1" name="ModelConnection_hstats" description="Modèle de données" type="5" refreshedVersion="5" minRefreshableVersion="5" saveData="1">
    <dbPr connection="Data Model Connection" command="hsta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<sst xmlns="http://schemas.openxmlformats.org/spreadsheetml/2006/main" count="2855" uniqueCount="875">
  <si>
    <t>Mage</t>
  </si>
  <si>
    <t>Warlock</t>
  </si>
  <si>
    <t>Druid</t>
  </si>
  <si>
    <t>Warrior</t>
  </si>
  <si>
    <t>Hunter</t>
  </si>
  <si>
    <t>Date</t>
  </si>
  <si>
    <t>W</t>
  </si>
  <si>
    <t>L</t>
  </si>
  <si>
    <t>Shaman</t>
  </si>
  <si>
    <t>Paladin</t>
  </si>
  <si>
    <t>Rogue</t>
  </si>
  <si>
    <t>Priest</t>
  </si>
  <si>
    <t>Win</t>
  </si>
  <si>
    <t>Loss</t>
  </si>
  <si>
    <t>Total</t>
  </si>
  <si>
    <t>Casual</t>
  </si>
  <si>
    <t>Set</t>
  </si>
  <si>
    <t>Name</t>
  </si>
  <si>
    <t>Class</t>
  </si>
  <si>
    <t>Rarity</t>
  </si>
  <si>
    <t>Type</t>
  </si>
  <si>
    <t>Subtype</t>
  </si>
  <si>
    <t>Mana</t>
  </si>
  <si>
    <t>Atk</t>
  </si>
  <si>
    <t>HP</t>
  </si>
  <si>
    <t>Text</t>
  </si>
  <si>
    <t>Expert</t>
  </si>
  <si>
    <t>Wisp</t>
  </si>
  <si>
    <t>Any</t>
  </si>
  <si>
    <t>Common</t>
  </si>
  <si>
    <t>Minion</t>
  </si>
  <si>
    <t>Abusive Sergeant</t>
  </si>
  <si>
    <t>Battlecry: Give a friendly minion +2 Attack this turn.</t>
  </si>
  <si>
    <t>Angry Chicken</t>
  </si>
  <si>
    <t>Rare</t>
  </si>
  <si>
    <t>Beast</t>
  </si>
  <si>
    <t>Enrage: +5 Attack.</t>
  </si>
  <si>
    <t>Argent Squire</t>
  </si>
  <si>
    <t>Divine Shield.</t>
  </si>
  <si>
    <t>Bloodsail Corsair</t>
  </si>
  <si>
    <t>Pirate</t>
  </si>
  <si>
    <t>Battlecry: Remove 1 Durability from your opponent's weapon.</t>
  </si>
  <si>
    <t>Basic</t>
  </si>
  <si>
    <t>Elven Archer</t>
  </si>
  <si>
    <t>Battlecry: Deal 1 damage.</t>
  </si>
  <si>
    <t>Goldshire Footman</t>
  </si>
  <si>
    <t>Taunt.</t>
  </si>
  <si>
    <t>Grimscale Oracle</t>
  </si>
  <si>
    <t>Murloc</t>
  </si>
  <si>
    <t>ALL other Murlocs have +1 Attack.</t>
  </si>
  <si>
    <t>Hungry Crab</t>
  </si>
  <si>
    <t>Epic</t>
  </si>
  <si>
    <t>Battlecry: Destroy a Murloc and gain +2/+2.</t>
  </si>
  <si>
    <t>Leper Gnome</t>
  </si>
  <si>
    <t>Deathrattle: Deal 2 damage to the enemy hero.</t>
  </si>
  <si>
    <t>Lightwarden</t>
  </si>
  <si>
    <t>Whenever a character is healed, gain +2 Attack.</t>
  </si>
  <si>
    <t>Murloc Raider</t>
  </si>
  <si>
    <t>Murloc Tidecaller</t>
  </si>
  <si>
    <t>Whenever a Murloc is summoned, gain +1 Attack.</t>
  </si>
  <si>
    <t>Secretkeeper</t>
  </si>
  <si>
    <t>Whenever a Secret is played, gain +1/+1.</t>
  </si>
  <si>
    <t>Shieldbearer</t>
  </si>
  <si>
    <t>Southsea Deckhand</t>
  </si>
  <si>
    <t>Has Charge while you have a weapon equipped.</t>
  </si>
  <si>
    <t>Stonetusk Boar</t>
  </si>
  <si>
    <t>Charge.</t>
  </si>
  <si>
    <t>Voodoo Doctor</t>
  </si>
  <si>
    <t>Battlecry: Restore 2 Health.</t>
  </si>
  <si>
    <t>Worgen Infiltrator</t>
  </si>
  <si>
    <t>Stealth.</t>
  </si>
  <si>
    <t>Young Dragonhawk</t>
  </si>
  <si>
    <t>Windfury.</t>
  </si>
  <si>
    <t>Young Priestess</t>
  </si>
  <si>
    <t>At the end of your turn, give another random friendly minion +1 Health.</t>
  </si>
  <si>
    <t>Acidic Swamp Ooze</t>
  </si>
  <si>
    <t>Battlecry: Destroy your opponent's weapon.</t>
  </si>
  <si>
    <t>Amani Berserker</t>
  </si>
  <si>
    <t>Enrage: +3 Attack.</t>
  </si>
  <si>
    <t>Ancient Watcher</t>
  </si>
  <si>
    <t>Can't Attack.</t>
  </si>
  <si>
    <t>Bloodfen Raptor</t>
  </si>
  <si>
    <t>Bloodmage Thalnos</t>
  </si>
  <si>
    <t>Legendary</t>
  </si>
  <si>
    <t>Spell Damage +1. Deathrattle: Draw a card.</t>
  </si>
  <si>
    <t>Bloodsail Raider</t>
  </si>
  <si>
    <t>Battlecry: Gain Attack equal to the Attack of your weapon.</t>
  </si>
  <si>
    <t>Bluegill Warrior</t>
  </si>
  <si>
    <t>Reward</t>
  </si>
  <si>
    <t>Captain's Parrot</t>
  </si>
  <si>
    <t>Battlecry: Put a random Pirate from your deck into your hand.</t>
  </si>
  <si>
    <t>Crazed Alchemist</t>
  </si>
  <si>
    <t>Battlecry: Swap the Attack and Health of a minion.</t>
  </si>
  <si>
    <t>Dire Wolf Alpha</t>
  </si>
  <si>
    <t>Adjacent minions have +1 Attack.</t>
  </si>
  <si>
    <t>Doomsayer</t>
  </si>
  <si>
    <t>At the start of your turn, destroy ALL minions.</t>
  </si>
  <si>
    <t>Faerie Dragon</t>
  </si>
  <si>
    <t>Dragon</t>
  </si>
  <si>
    <t>Can't be targeted by Spells or Hero Powers.</t>
  </si>
  <si>
    <t>Frostwolf Grunt</t>
  </si>
  <si>
    <t>Ironbeak Owl</t>
  </si>
  <si>
    <t>Battlecry: Silence a minion.</t>
  </si>
  <si>
    <t>Knife Juggler</t>
  </si>
  <si>
    <t>After you summon a minion, deal 1 damage to a random enemy.</t>
  </si>
  <si>
    <t>Kobold Geomancer</t>
  </si>
  <si>
    <t>Spell Damage +1.</t>
  </si>
  <si>
    <t>Loot Hoarder</t>
  </si>
  <si>
    <t>Deathrattle: Draw a card.</t>
  </si>
  <si>
    <t>Lorewalker Cho</t>
  </si>
  <si>
    <t>Whenever a player casts a spell, put a copy into the other player's hand.</t>
  </si>
  <si>
    <t>Mad Bomber</t>
  </si>
  <si>
    <t>Battlecry: Deal 3 damage randomly split between ALL other characters.</t>
  </si>
  <si>
    <t>Mana Addict</t>
  </si>
  <si>
    <t>Whenever you cast a spell, gain +2 Attack this turn.</t>
  </si>
  <si>
    <t>Mana Wraith</t>
  </si>
  <si>
    <t>ALL minions cost (1) more.</t>
  </si>
  <si>
    <t>Master Swordsmith</t>
  </si>
  <si>
    <t>At the end of your turn, give another random friendly minion +1 Attack.</t>
  </si>
  <si>
    <t>Millhouse Manastorm</t>
  </si>
  <si>
    <t>Battlecry: Enemy spells cost (0) next turn.</t>
  </si>
  <si>
    <t>Murloc Tidehunter</t>
  </si>
  <si>
    <t>Battlecry: Summon a 1/1 Murloc Scout.</t>
  </si>
  <si>
    <t>Nat Pagle</t>
  </si>
  <si>
    <t>At the end of your turn, you have a 50% chance to draw a card.</t>
  </si>
  <si>
    <t>Novice Engineer</t>
  </si>
  <si>
    <t>Battlecry: Draw a card.</t>
  </si>
  <si>
    <t>Pint-Sized Summoner</t>
  </si>
  <si>
    <t>The first minion you play each turn costs (1) less.</t>
  </si>
  <si>
    <t>River Crocolisk</t>
  </si>
  <si>
    <t>Sunfury Protector</t>
  </si>
  <si>
    <t>Battlecry: Give adjacent minions Taunt.</t>
  </si>
  <si>
    <t>Wild Pyromancer</t>
  </si>
  <si>
    <t>After you cast a spell, deal 1 damage to ALL minions.</t>
  </si>
  <si>
    <t>Youthful Brewmaster</t>
  </si>
  <si>
    <t>Battlecry: Return a friendly minion from the battlefield to your hand.</t>
  </si>
  <si>
    <t>Acolyte of Pain</t>
  </si>
  <si>
    <t>Whenever this minion takes damage, draw a card.</t>
  </si>
  <si>
    <t>Alarm-o-Bot</t>
  </si>
  <si>
    <t>At the start of your turn, swap this minion with a random one in your hand.</t>
  </si>
  <si>
    <t>Arcane Golem</t>
  </si>
  <si>
    <t>Charge. Battlecry: Give your opponent a Mana Crystal.</t>
  </si>
  <si>
    <t>Big Game Hunter</t>
  </si>
  <si>
    <t>Battlecry: Destroy a minion with an Attack of 7 or more.</t>
  </si>
  <si>
    <t>Blood Knight</t>
  </si>
  <si>
    <t>Battlecry: All minions lose Divine Shield. Gain +3/+3 for each Shield lost.</t>
  </si>
  <si>
    <t>Coldlight Oracle</t>
  </si>
  <si>
    <t>Battlecry: Each player draws 2 cards.</t>
  </si>
  <si>
    <t>Coldlight Seer</t>
  </si>
  <si>
    <t>Battlecry: Give ALL other Murlocs +2 Health.</t>
  </si>
  <si>
    <t>Dalaran Mage</t>
  </si>
  <si>
    <t>Demolisher</t>
  </si>
  <si>
    <t>At the start of your turn, deal 2 damage to a random enemy.</t>
  </si>
  <si>
    <t>Earthen Ring Farseer</t>
  </si>
  <si>
    <t>Battlecry: Restore 3 Health.</t>
  </si>
  <si>
    <t>Emperor Cobra</t>
  </si>
  <si>
    <t>Destroy any minion damaged by this minion.</t>
  </si>
  <si>
    <t>Flesheating Ghoul</t>
  </si>
  <si>
    <t>Whenever a minion dies, gain +1 Attack.</t>
  </si>
  <si>
    <t>Harvest Golem</t>
  </si>
  <si>
    <t>Deathrattle: Summon a 2/1 Damaged Golem.</t>
  </si>
  <si>
    <t>Imp Master</t>
  </si>
  <si>
    <t>At the end of your turn, deal 1 damage to this minion and summon a 1/1 Imp.</t>
  </si>
  <si>
    <t>Injured Blademaster</t>
  </si>
  <si>
    <t>Battlecry: Deal 4 damage to HIMSELF.</t>
  </si>
  <si>
    <t>Ironforge Rifleman</t>
  </si>
  <si>
    <t>Battlecry: deal 1 damage.</t>
  </si>
  <si>
    <t>Ironfur Grizzly</t>
  </si>
  <si>
    <t>Jungle Panther</t>
  </si>
  <si>
    <t>King Mukla</t>
  </si>
  <si>
    <t>Battlecry: Give your opponent 2 Bananas.</t>
  </si>
  <si>
    <t>Magma Rager</t>
  </si>
  <si>
    <t>Mind Control Tech</t>
  </si>
  <si>
    <t>Battlecry: If your opponent has 4 or more minions, take control of one at random.</t>
  </si>
  <si>
    <t>Murloc Warleader</t>
  </si>
  <si>
    <t>ALL other Murlocs have +2/+1.</t>
  </si>
  <si>
    <t>Questing Adventurer</t>
  </si>
  <si>
    <t>Whenever you play a card, gain +1/+1.</t>
  </si>
  <si>
    <t>Raging Worgen</t>
  </si>
  <si>
    <t>Enrage: Windfury and +1 Attack.</t>
  </si>
  <si>
    <t>Raid Leader</t>
  </si>
  <si>
    <t>Your other minions have +1 Attack.</t>
  </si>
  <si>
    <t>Razorfen Hunter</t>
  </si>
  <si>
    <t>Battlecry: Summon a 1/1 Boar.</t>
  </si>
  <si>
    <t>Scarlet Crusader</t>
  </si>
  <si>
    <t>Shattered Sun Cleric</t>
  </si>
  <si>
    <t>Battlecry: Give a friendly minion +1/+1.</t>
  </si>
  <si>
    <t>Silverback Patriarch</t>
  </si>
  <si>
    <t>Southsea Captain</t>
  </si>
  <si>
    <t>Your other Pirates have +1/+1.</t>
  </si>
  <si>
    <t>Tauren Warrior</t>
  </si>
  <si>
    <t>Taunt. Enrage: +3 Attack.</t>
  </si>
  <si>
    <t>Thrallmar Farseer</t>
  </si>
  <si>
    <t>Tinkmaster Overspark</t>
  </si>
  <si>
    <t>Battlecry: Transform a minion into a 5/5 Devilsaur or a 1/1 Squirrel at random.</t>
  </si>
  <si>
    <t>Wolfrider</t>
  </si>
  <si>
    <t>Ancient Brewmaster</t>
  </si>
  <si>
    <t>Ancient Mage</t>
  </si>
  <si>
    <t>Battlecry: Give adjacent minions Spell Damage +1.</t>
  </si>
  <si>
    <t>Chillwind Yeti</t>
  </si>
  <si>
    <t>Cult Master</t>
  </si>
  <si>
    <t>Whenever one of your other minions dies, draw a card.</t>
  </si>
  <si>
    <t>Dark Iron Dwarf</t>
  </si>
  <si>
    <t>Battlecry: Give a minion +2 Attack.</t>
  </si>
  <si>
    <t>Defender of Argus</t>
  </si>
  <si>
    <t>Battlecry: Give adjacent minions +1/+1 and Taunt.</t>
  </si>
  <si>
    <t>Dragonling Mechanic</t>
  </si>
  <si>
    <t>Battlecry: Summon a 2/1 Mechanical Dragonling.</t>
  </si>
  <si>
    <t>Dread Corsair</t>
  </si>
  <si>
    <t>Taunt. Costs (1) less per Attack of your weapon.</t>
  </si>
  <si>
    <t>Gnomish Inventor</t>
  </si>
  <si>
    <t>Leeroy Jenkins</t>
  </si>
  <si>
    <t>Charge. Battlecry: Summon two 1/1 Whelps for your opponent.</t>
  </si>
  <si>
    <t>Mogu'shan Warden</t>
  </si>
  <si>
    <t>Oasis Snapjaw</t>
  </si>
  <si>
    <t>Ogre Magi</t>
  </si>
  <si>
    <t>Old Murk-Eye</t>
  </si>
  <si>
    <t>Charge. Has +1 Attack for each other Murloc on the battlefield.</t>
  </si>
  <si>
    <t>Sen'jin Shieldmasta</t>
  </si>
  <si>
    <t>Silvermoon Guardian</t>
  </si>
  <si>
    <t>Spellbreaker</t>
  </si>
  <si>
    <t>Stormwind Knight</t>
  </si>
  <si>
    <t>Twilight Drake</t>
  </si>
  <si>
    <t>1+</t>
  </si>
  <si>
    <t>Battlecry: Gain +1 Health for each card in your hand.</t>
  </si>
  <si>
    <t>Violet Teacher</t>
  </si>
  <si>
    <t>Whenever you cast a spell, summon a 1/1 Violet Apprentice.</t>
  </si>
  <si>
    <t>Abomination</t>
  </si>
  <si>
    <t>Taunt. Deathrattle: Deal 2 damage to ALL characters.</t>
  </si>
  <si>
    <t>Azure Drake</t>
  </si>
  <si>
    <t>Spell Damage +1. Battlecry: Draw a card.</t>
  </si>
  <si>
    <t>Booty Bay Bodyguard</t>
  </si>
  <si>
    <t>Captain Greenskin</t>
  </si>
  <si>
    <t>Battlecry: Give your weapon +1/+1.</t>
  </si>
  <si>
    <t>Darkscale Healer</t>
  </si>
  <si>
    <t>Battlecry: Restore 2 Health to all friendly characters.</t>
  </si>
  <si>
    <t>Elite Tauren Chieftain</t>
  </si>
  <si>
    <t>Battlecry: Give both players the power to ROCK! (with a Power Chord card)</t>
  </si>
  <si>
    <t>Faceless Manipulator</t>
  </si>
  <si>
    <t>Battlecry: Choose a minion and become a copy of it.</t>
  </si>
  <si>
    <t>Fen Creeper</t>
  </si>
  <si>
    <t>Frostwolf Warlord</t>
  </si>
  <si>
    <t>Battlecry: Gain +1/+1 for each other friendly minion on the battlefield.</t>
  </si>
  <si>
    <t>Gadgetzan Auctioneer</t>
  </si>
  <si>
    <t>Whenever you cast a spell, draw a card.</t>
  </si>
  <si>
    <t>Gurubashi Berserker</t>
  </si>
  <si>
    <t>Whenever this minion takes damage, gain +3 Attack.</t>
  </si>
  <si>
    <t>Harrison Jones</t>
  </si>
  <si>
    <t>Battlecry: Destroy your opponent's weapon and draw cards equal to its Durability.</t>
  </si>
  <si>
    <t>Nightblade</t>
  </si>
  <si>
    <t>Battlecry: Deal 3 damage to the enemy hero.</t>
  </si>
  <si>
    <t>Silver Hand Knight</t>
  </si>
  <si>
    <t>Battlecry: Summon a 2/2 Squire.</t>
  </si>
  <si>
    <t>Spiteful Smith</t>
  </si>
  <si>
    <t>Enrage: Your Weapon has +2 Attack.</t>
  </si>
  <si>
    <t>Stampeding Kodo</t>
  </si>
  <si>
    <t>Battlecry: Destroy a random enemy minion with 2 or less Attack.</t>
  </si>
  <si>
    <t>Stormpike Commando</t>
  </si>
  <si>
    <t>Battlecry: Deal 2 damage.</t>
  </si>
  <si>
    <t>Stranglethorn Tiger</t>
  </si>
  <si>
    <t>Sylvanas Windrunner</t>
  </si>
  <si>
    <t>Deathrattle: Take control of a random enemy minion.</t>
  </si>
  <si>
    <t>Venture Co. Mercenary</t>
  </si>
  <si>
    <t>Your minions cost (3) more.</t>
  </si>
  <si>
    <t>Archmage</t>
  </si>
  <si>
    <t>Argent Commander</t>
  </si>
  <si>
    <t>Charge. Divine Shield.</t>
  </si>
  <si>
    <t>Boulderfist Ogre</t>
  </si>
  <si>
    <t>Cairne Bloodhoof</t>
  </si>
  <si>
    <t>Deathrattle: Summon a 4/5 Baine Bloodhoof.</t>
  </si>
  <si>
    <t>Frost Elemental</t>
  </si>
  <si>
    <t>Battlecry: Freeze a character.</t>
  </si>
  <si>
    <t>Gelbin Mekkatorque</t>
  </si>
  <si>
    <t>Battlecry: Summon an AWESOME invention.</t>
  </si>
  <si>
    <t>Hogger</t>
  </si>
  <si>
    <t>At the end of your turn, summon a 2/2 Gnoll with Taunt.</t>
  </si>
  <si>
    <t>Illidan Stormrage</t>
  </si>
  <si>
    <t>Demon</t>
  </si>
  <si>
    <t>Whenever you play a card, summon a 2/1 Flame of Azzinoth.</t>
  </si>
  <si>
    <t>Lord of the Arena</t>
  </si>
  <si>
    <t>Priestess of Elune</t>
  </si>
  <si>
    <t>Battlecry: Restore 4 Health to your hero.</t>
  </si>
  <si>
    <t>Reckless Rocketeer</t>
  </si>
  <si>
    <t>Sunwalker</t>
  </si>
  <si>
    <t>Taunt. Divine Shield.</t>
  </si>
  <si>
    <t>The Beast</t>
  </si>
  <si>
    <t>Deathrattle: Summon a 3/3 Finkle Einhorn for your opponent.</t>
  </si>
  <si>
    <t>The Black Knight</t>
  </si>
  <si>
    <t>Battlecry: Destroy a minion with Taunt.</t>
  </si>
  <si>
    <t>Windfury Harpy</t>
  </si>
  <si>
    <t>Baron Geddon</t>
  </si>
  <si>
    <t>At the end of your turn, deal 2 damage to ALL other characters.</t>
  </si>
  <si>
    <t>Core Hound</t>
  </si>
  <si>
    <t>Ravenholdt Assassin</t>
  </si>
  <si>
    <t>Stormwind Champion</t>
  </si>
  <si>
    <t>Your other minions have +1/+1.</t>
  </si>
  <si>
    <t>War Golem</t>
  </si>
  <si>
    <t>Gruul</t>
  </si>
  <si>
    <t>At the end of each turn, gain +1/+1.</t>
  </si>
  <si>
    <t>Ragnaros the Firelord</t>
  </si>
  <si>
    <t>Can't Attack. At the end of your turn, deal 8 damage to a random enemy.</t>
  </si>
  <si>
    <t>Alexstrasza</t>
  </si>
  <si>
    <t>Battlecry: Set a hero's remaining Health to 15.</t>
  </si>
  <si>
    <t>Malygos</t>
  </si>
  <si>
    <t>Spell Damage +5.</t>
  </si>
  <si>
    <t>Nozdormu</t>
  </si>
  <si>
    <t>Players only have 15 seconds to take their turns.</t>
  </si>
  <si>
    <t>Onyxia</t>
  </si>
  <si>
    <t>Battlecry: Summon 1/1 Whelps until your side of the battlefield is full.</t>
  </si>
  <si>
    <t>Ysera</t>
  </si>
  <si>
    <t>At the end of your turn, draw a Dream Card.</t>
  </si>
  <si>
    <t>Deathwing</t>
  </si>
  <si>
    <t>Battlecry: Destroy all other minions and discard your hand.</t>
  </si>
  <si>
    <t>Sea Giant</t>
  </si>
  <si>
    <t>10*</t>
  </si>
  <si>
    <t>Costs (1) less for each other minion on the battlefield.</t>
  </si>
  <si>
    <t>Mountain Giant</t>
  </si>
  <si>
    <t>12*</t>
  </si>
  <si>
    <t>Costs (1) less for each other card in your hand.</t>
  </si>
  <si>
    <t>Molten Giant</t>
  </si>
  <si>
    <t>20*</t>
  </si>
  <si>
    <t>Costs (1) less for each damage your hero has taken.</t>
  </si>
  <si>
    <t>Innervate</t>
  </si>
  <si>
    <t>Spell</t>
  </si>
  <si>
    <t>Gain 2 Mana Crystals this turn only.</t>
  </si>
  <si>
    <t>Moonfire</t>
  </si>
  <si>
    <t>Deal 1 damage.</t>
  </si>
  <si>
    <t>Claw</t>
  </si>
  <si>
    <t>Give your hero +2 attack this turn and 2 Armor.</t>
  </si>
  <si>
    <t>Naturalize</t>
  </si>
  <si>
    <t>Destroy a minion. Your opponent draws 2 cards.</t>
  </si>
  <si>
    <t>Savagery</t>
  </si>
  <si>
    <t>Deal damage equal to your hero's attack to a minion.</t>
  </si>
  <si>
    <t>Mark of the Wild</t>
  </si>
  <si>
    <t>Give a minion Taunt and +2/+2. (+2 Attack and +2 Health)</t>
  </si>
  <si>
    <t>Power of the Wild</t>
  </si>
  <si>
    <t>Choose One - Give your minions +1/+1; or summon a 3/2 Panther.</t>
  </si>
  <si>
    <t>Wild Growth</t>
  </si>
  <si>
    <t>Gain an empty Mana Crystal.</t>
  </si>
  <si>
    <t>Wrath</t>
  </si>
  <si>
    <t>Choose One - Deal 3 damage to a minion; or 1 damage and draw a card.</t>
  </si>
  <si>
    <t>Healing Touch</t>
  </si>
  <si>
    <t>Restore 8 Health.</t>
  </si>
  <si>
    <t>Mark of Nature</t>
  </si>
  <si>
    <t>Choose One - Give a minion +4 Attack; or +4 Health and Taunt.</t>
  </si>
  <si>
    <t>Savage Roar</t>
  </si>
  <si>
    <t>Give your Characters +2 Attack this turn.</t>
  </si>
  <si>
    <t>Bite</t>
  </si>
  <si>
    <t>Give your hero +4 Attack this turn and 4 Armor.</t>
  </si>
  <si>
    <t>Keeper of the Grove</t>
  </si>
  <si>
    <t>Choose One - Deal 2 damage; or Silence a minion.</t>
  </si>
  <si>
    <t>Soul of the Forest</t>
  </si>
  <si>
    <t>Give your minions "Deathrattle: Summon a 2/2 Treant."</t>
  </si>
  <si>
    <t>Swipe</t>
  </si>
  <si>
    <t>Deal 4 damage to an enemy and 1 damage to all other enemies.</t>
  </si>
  <si>
    <t>Druid of the Claw</t>
  </si>
  <si>
    <t>Choose One - Charge; or +2 Health and Taunt.</t>
  </si>
  <si>
    <t>Nourish</t>
  </si>
  <si>
    <t>Choose One - Gain 2 Mana Crystals; or draw 3 cards.</t>
  </si>
  <si>
    <t>Starfall</t>
  </si>
  <si>
    <t>Choose One - Deal 5 damage to a minion; or 2 damage to all enemy minions.</t>
  </si>
  <si>
    <t>Force of Nature</t>
  </si>
  <si>
    <t>Summon three 2/2 treants with Charge that die at the end of the turn.</t>
  </si>
  <si>
    <t>Starfire</t>
  </si>
  <si>
    <t>Deal 5 damage. Draw a card.</t>
  </si>
  <si>
    <t>Ancient of Lore</t>
  </si>
  <si>
    <t>Choose One - Draw 2 cards; or Restore 5 Health.</t>
  </si>
  <si>
    <t>Ancient of War</t>
  </si>
  <si>
    <t>Choose One - Ancient of War gets +5 Health and Taunt; or +5 Attack.</t>
  </si>
  <si>
    <t>Ironbark Protector</t>
  </si>
  <si>
    <t>Cenarius</t>
  </si>
  <si>
    <t>Choose One - Give your other minions +2/+2; or Summon two 2/2 Treants with Taunt.</t>
  </si>
  <si>
    <t>Hunter's Mark</t>
  </si>
  <si>
    <t>Change a minion's Health to 1.</t>
  </si>
  <si>
    <t>Arcane Shot</t>
  </si>
  <si>
    <t>Deal 2 damage.</t>
  </si>
  <si>
    <t>Bestial Wrath</t>
  </si>
  <si>
    <t>Give a Beast +2 Attack and Immune this turn.</t>
  </si>
  <si>
    <t>Flare</t>
  </si>
  <si>
    <t>All minions lose Stealth. Destroy all enemy secrets. Draw a card.</t>
  </si>
  <si>
    <t>Timber Wolf</t>
  </si>
  <si>
    <t>Your other Beasts have +1 Attack.</t>
  </si>
  <si>
    <t>Tracking</t>
  </si>
  <si>
    <t>Look at the top three cards of your deck. Draw one and discard the others.</t>
  </si>
  <si>
    <t>Explosive Trap</t>
  </si>
  <si>
    <t>Secret: When your hero is attacked, deal 2 damage to all enemies.</t>
  </si>
  <si>
    <t>Freezing Trap</t>
  </si>
  <si>
    <t>Secret: When an enemy minion attacks, return it to its owner's hand and it costs (2) more.</t>
  </si>
  <si>
    <t>Misdirection</t>
  </si>
  <si>
    <t>Secret: When a character attacks your hero, instead he attacks another random character.</t>
  </si>
  <si>
    <t>Scavenging Hyena</t>
  </si>
  <si>
    <t>Whenever a friendly Beast dies, gain +2/+1.</t>
  </si>
  <si>
    <t>Snake Trap</t>
  </si>
  <si>
    <t>Secret: When one of your minions is attacked, summon three 1/1 Snakes.</t>
  </si>
  <si>
    <t>Snipe</t>
  </si>
  <si>
    <t>Secret: When your opponent plays a minion, deal 4 damage to it.</t>
  </si>
  <si>
    <t>Starving Buzzard</t>
  </si>
  <si>
    <t>Whenever you summon a Beast, draw a card.</t>
  </si>
  <si>
    <t>Animal Companion</t>
  </si>
  <si>
    <t>Summon a random Beast companion.</t>
  </si>
  <si>
    <t>Deadly Shot</t>
  </si>
  <si>
    <t>Destroy a random enemy minion.</t>
  </si>
  <si>
    <t>Eaglehorn Bow</t>
  </si>
  <si>
    <t>Weapon</t>
  </si>
  <si>
    <t>Whenever a Secret is revealed, gain +1 durability.</t>
  </si>
  <si>
    <t>Kill Command</t>
  </si>
  <si>
    <t>Deal 3 damage. If you have a Beast, deal 5 damage instead.</t>
  </si>
  <si>
    <t>Houndmaster</t>
  </si>
  <si>
    <t>Battlecry: Give a friendly Beast +2/+2 and Taunt.</t>
  </si>
  <si>
    <t>Multi-Shot</t>
  </si>
  <si>
    <t>Deal 3 damage to two random enemy minions.</t>
  </si>
  <si>
    <t>Unleash the Hounds</t>
  </si>
  <si>
    <t>For each enemy minion, summon a 1/1 Hound with Charge.</t>
  </si>
  <si>
    <t>Explosive Shot</t>
  </si>
  <si>
    <t>Deal 5 damage to a minion and 2 damage to adjacent ones.</t>
  </si>
  <si>
    <t>Tundra Rhino</t>
  </si>
  <si>
    <t>Your Beasts have Charge.</t>
  </si>
  <si>
    <t>Savannah Highmane</t>
  </si>
  <si>
    <t>Deathrattle: Summon two 2/2 Hyenas.</t>
  </si>
  <si>
    <t>Gladiator's Longbow</t>
  </si>
  <si>
    <t>Your hero is Immune while attacking.</t>
  </si>
  <si>
    <t>King Krush</t>
  </si>
  <si>
    <t>Arcane Missiles</t>
  </si>
  <si>
    <t>Deal 3 damage randomly split among enemy characters.</t>
  </si>
  <si>
    <t>Ice Lance</t>
  </si>
  <si>
    <t>Freeze a character. If it was already Frozen, deal 4 damage instead.</t>
  </si>
  <si>
    <t>Mana Wyrm</t>
  </si>
  <si>
    <t>Whenever you cast a spell, gain +1 Attack.</t>
  </si>
  <si>
    <t>Mirror Image</t>
  </si>
  <si>
    <t>Summon two 0/2 minions with Taunt.</t>
  </si>
  <si>
    <t>Arcane Explosion</t>
  </si>
  <si>
    <t>Deal 1 damage to all enemy minions.</t>
  </si>
  <si>
    <t>Frost Nova</t>
  </si>
  <si>
    <t>Freeze all enemy minions.</t>
  </si>
  <si>
    <t>Frostbolt</t>
  </si>
  <si>
    <t>Deal 3 damage to a character and Freeze it.</t>
  </si>
  <si>
    <t>Sorcerer's Apprentice</t>
  </si>
  <si>
    <t>Your spells cost (1) less.</t>
  </si>
  <si>
    <t>Arcane Intellect</t>
  </si>
  <si>
    <t>Draw 2 cards.</t>
  </si>
  <si>
    <t>Cone of Cold</t>
  </si>
  <si>
    <t>Freeze a minion and the minions next to it, and deal 1 damage to them.</t>
  </si>
  <si>
    <t>Counterspell</t>
  </si>
  <si>
    <t>Secret: When your opponent casts a spell, Counter it.</t>
  </si>
  <si>
    <t>Ice Barrier</t>
  </si>
  <si>
    <t>Secret: As soon as your hero is attacked, gain 8 armor.</t>
  </si>
  <si>
    <t>Ice Block</t>
  </si>
  <si>
    <t>Secret: when your hero takes fatal damage, prevent it and become Immune this turn.</t>
  </si>
  <si>
    <t>Kirin Tor Mage</t>
  </si>
  <si>
    <t>Battlecry: The next Secret you play this turn costs (0).</t>
  </si>
  <si>
    <t>Mirror Entity</t>
  </si>
  <si>
    <t>Secret: When your opponent plays a minion, summon a copy of it.</t>
  </si>
  <si>
    <t>Spellbender</t>
  </si>
  <si>
    <t>Secret: When an enemy casts a spell on a minion, summon a 1/3 as the new target.</t>
  </si>
  <si>
    <t>Vaporize</t>
  </si>
  <si>
    <t>Secret: When a minion attacks your hero, destroy it.</t>
  </si>
  <si>
    <t>Ethereal Arcanist</t>
  </si>
  <si>
    <t>If you control a Secret at the end of your turn, gain +2/+2.</t>
  </si>
  <si>
    <t>Fireball</t>
  </si>
  <si>
    <t>Deal 6 damage.</t>
  </si>
  <si>
    <t>Polymorph</t>
  </si>
  <si>
    <t>Transform a minion into a 1/1 sheep.</t>
  </si>
  <si>
    <t>Water Elemental</t>
  </si>
  <si>
    <t>Freeze any character damaged by this minion.</t>
  </si>
  <si>
    <t>Blizzard</t>
  </si>
  <si>
    <t>Deal 2 damage to all enemy minions and Freeze them.</t>
  </si>
  <si>
    <t>Archmage Antonidas</t>
  </si>
  <si>
    <t>Whenever you cast a spell, put a 'Fireball' spell into your hand.</t>
  </si>
  <si>
    <t>Flamestrike</t>
  </si>
  <si>
    <t>Deal 4 damage to all enemy minions.</t>
  </si>
  <si>
    <t>Pyroblast</t>
  </si>
  <si>
    <t>Deal 10 damage.</t>
  </si>
  <si>
    <t>Blessing of Might</t>
  </si>
  <si>
    <t>Give a minion +3 Attack.</t>
  </si>
  <si>
    <t>Blessing of Wisdom</t>
  </si>
  <si>
    <t>Choose a minion. Whenever it attacks, draw a card.</t>
  </si>
  <si>
    <t>Eye for an Eye</t>
  </si>
  <si>
    <t>Secret: When your hero takes damage, deal that much damage to the enemy hero.</t>
  </si>
  <si>
    <t>Hand of Protection</t>
  </si>
  <si>
    <t>Give a minion Divine Shield.</t>
  </si>
  <si>
    <t>Humility</t>
  </si>
  <si>
    <t>Change a minion's Attack to 1.</t>
  </si>
  <si>
    <t>Light's Justice</t>
  </si>
  <si>
    <t>Noble Sacrifice</t>
  </si>
  <si>
    <t>Secret: When an enemy attacks, summon a 2/1 Defender as the new target.</t>
  </si>
  <si>
    <t>Redemption</t>
  </si>
  <si>
    <t>Secret: When one of your minions dies, return it to life with 1 Health.</t>
  </si>
  <si>
    <t>Repentance</t>
  </si>
  <si>
    <t>Secret: When your opponent plays a minion, reduce its Health to 1.</t>
  </si>
  <si>
    <t>Argent Protector</t>
  </si>
  <si>
    <t>Battlecry: Give a friendly minion Divine Shield.</t>
  </si>
  <si>
    <t>Divine Favor</t>
  </si>
  <si>
    <t>Draw cards until you have as many in hand as your opponent.</t>
  </si>
  <si>
    <t>Equality</t>
  </si>
  <si>
    <t>Change the Health of ALL minions to 1.</t>
  </si>
  <si>
    <t>Holy Light</t>
  </si>
  <si>
    <t>Restore 6 Health.</t>
  </si>
  <si>
    <t>Aldor Peacekeeper</t>
  </si>
  <si>
    <t>Battlecry: Change an enemy minion's attack to 1.</t>
  </si>
  <si>
    <t>Sword of Justice</t>
  </si>
  <si>
    <t>Whenever you summon a minion, give it +1/+1 and this loses 1 durability.</t>
  </si>
  <si>
    <t>Blessing of Kings</t>
  </si>
  <si>
    <t>Give a minion +4/+4 (+4 Attack / +4 Health).</t>
  </si>
  <si>
    <t>Consecration</t>
  </si>
  <si>
    <t>Deal 2 damage to all enemies.</t>
  </si>
  <si>
    <t>Hammer of Wrath</t>
  </si>
  <si>
    <t>Deal 3 damage. Draw a card.</t>
  </si>
  <si>
    <t>Truesilver Champion</t>
  </si>
  <si>
    <t>Whenever your hero attacks, restore 2 health to it.</t>
  </si>
  <si>
    <t>Blessed Champion</t>
  </si>
  <si>
    <t>Double a minion's Attack.</t>
  </si>
  <si>
    <t>Holy Wrath</t>
  </si>
  <si>
    <t>Draw a card and deal damage equal to its cost.</t>
  </si>
  <si>
    <t>Avenging Wrath</t>
  </si>
  <si>
    <t>Deal 8 damage randomly split among enemy characters.</t>
  </si>
  <si>
    <t>Guardian of Kings</t>
  </si>
  <si>
    <t>Battlecry: Restore 6 Health to your hero.</t>
  </si>
  <si>
    <t>Lay on Hands</t>
  </si>
  <si>
    <t>Restore 8 Health. Draw 3 cards.</t>
  </si>
  <si>
    <t>Tirion Fordring</t>
  </si>
  <si>
    <t>Divine Shield. Taunt. Deathrattle: Equip a 5/3 Ashbringer.</t>
  </si>
  <si>
    <t>Circle of Healing</t>
  </si>
  <si>
    <t>Restore 4 health to ALL minions.</t>
  </si>
  <si>
    <t>Silence</t>
  </si>
  <si>
    <t>Silence a minion.</t>
  </si>
  <si>
    <t>Holy Smite</t>
  </si>
  <si>
    <t>Inner Fire</t>
  </si>
  <si>
    <t>Change a minion's Attack to be equal to its Health.</t>
  </si>
  <si>
    <t>Mind Vision</t>
  </si>
  <si>
    <t>Put a copy of a random card in your opponent's hand into your hand.</t>
  </si>
  <si>
    <t>Northshire Cleric</t>
  </si>
  <si>
    <t>Whenever a minion is healed, draw a card.</t>
  </si>
  <si>
    <t>Power Word: Shield</t>
  </si>
  <si>
    <t>Give a minion +2 Health. Draw a card.</t>
  </si>
  <si>
    <t>Divine Spirit</t>
  </si>
  <si>
    <t>Double a minion's Health.</t>
  </si>
  <si>
    <t>Lightwell</t>
  </si>
  <si>
    <t>At the start of your turn, restore 3 Health to a damaged friendly character.</t>
  </si>
  <si>
    <t>Mind Blast</t>
  </si>
  <si>
    <t>Deal 5 damage to the enemy hero.</t>
  </si>
  <si>
    <t>Shadow Word: Pain</t>
  </si>
  <si>
    <t>Destroy a minion with 3 or less Attack.</t>
  </si>
  <si>
    <t>Shadow Word: Death</t>
  </si>
  <si>
    <t>Destroy a minion with an attack of 5 or more</t>
  </si>
  <si>
    <t>Shadowform</t>
  </si>
  <si>
    <t>Your Hero Power becomes 'Deal 2 damage'. If already in Shadowform: 3 damage.</t>
  </si>
  <si>
    <t>Thoughtsteal</t>
  </si>
  <si>
    <t>Copy 2 cards from your opponent's deck and put them into your hand.</t>
  </si>
  <si>
    <t>Auchenai Soulpriest</t>
  </si>
  <si>
    <t>Your cards and powers that restore Health now deal damage instead.</t>
  </si>
  <si>
    <t>Lightspawn</t>
  </si>
  <si>
    <t>*</t>
  </si>
  <si>
    <t>This minion's Attack is always equal to its Health.</t>
  </si>
  <si>
    <t>Mass Dispel</t>
  </si>
  <si>
    <t>Silence all enemy minions. Draw a card.</t>
  </si>
  <si>
    <t>Mindgames</t>
  </si>
  <si>
    <t>Put a copy of a random minion from your opponent's deck into the battlefield.</t>
  </si>
  <si>
    <t>Shadow Madness</t>
  </si>
  <si>
    <t>Gain control of an enemy minion with 3 or less Attack until end of turn.</t>
  </si>
  <si>
    <t>Holy Nova</t>
  </si>
  <si>
    <t>Deal 2 damage to all enemies. Restore 2 Health to all friendly characters.</t>
  </si>
  <si>
    <t>Cabal Shadow Priest</t>
  </si>
  <si>
    <t>Battlecry: Take control of an enemy minion that has 2 or less Attack.</t>
  </si>
  <si>
    <t>Holy Fire</t>
  </si>
  <si>
    <t>Deal 5 damage. Restore 5 health to your hero.</t>
  </si>
  <si>
    <t>Temple Enforcer</t>
  </si>
  <si>
    <t>Battlecry: Give a friendly minion +3 Health.</t>
  </si>
  <si>
    <t>Prophet Velen</t>
  </si>
  <si>
    <t>Double the damage and healing of your spells and hero power.</t>
  </si>
  <si>
    <t>Mind Control</t>
  </si>
  <si>
    <t>Take control of an enemy minion.</t>
  </si>
  <si>
    <t>Backstab</t>
  </si>
  <si>
    <t>Deal 2 damage to an undamaged minion.</t>
  </si>
  <si>
    <t>Preparation</t>
  </si>
  <si>
    <t>The next spell you cast this turn costs (3) less.</t>
  </si>
  <si>
    <t>Shadowstep</t>
  </si>
  <si>
    <t>Return a friendly minion to your hand. It costs (2) less.</t>
  </si>
  <si>
    <t>Cold Blood</t>
  </si>
  <si>
    <t>Give a minion +2 Attack. Combo: +4 Attack instead.</t>
  </si>
  <si>
    <t>Conceal</t>
  </si>
  <si>
    <t>Give your minions Stealth until your next turn.</t>
  </si>
  <si>
    <t>Deadly Poison</t>
  </si>
  <si>
    <t>Give your weapon +2 Attack.</t>
  </si>
  <si>
    <t>Sinister Strike</t>
  </si>
  <si>
    <t>Deal 3 damage to the enemy hero.</t>
  </si>
  <si>
    <t>Betrayal</t>
  </si>
  <si>
    <t>An enemy minion deals its damage to the minions next to it.</t>
  </si>
  <si>
    <t>Blade Flurry</t>
  </si>
  <si>
    <t>Destroy your weapon and deal its damage to all enemies.</t>
  </si>
  <si>
    <t>Defias Ringleader</t>
  </si>
  <si>
    <t>Combo: Summon a 2/1 Defias Bandit.</t>
  </si>
  <si>
    <t>Eviscerate</t>
  </si>
  <si>
    <t>Deal 2 damage. Combo: Deal 4 damage instead.</t>
  </si>
  <si>
    <t>Patient Assassin</t>
  </si>
  <si>
    <t>Stealth. Destroy any minion damaged by this minion.</t>
  </si>
  <si>
    <t>Sap</t>
  </si>
  <si>
    <t>Return an enemy minion to its owner's hand.</t>
  </si>
  <si>
    <t>Shiv</t>
  </si>
  <si>
    <t>Deal 1 damage. Draw a card.</t>
  </si>
  <si>
    <t>Edwin VanCleef</t>
  </si>
  <si>
    <t>Combo: Gain +2/+2 for each other card played earlier this turn.</t>
  </si>
  <si>
    <t>Fan of Knives</t>
  </si>
  <si>
    <t>Deal 1 damage to all enemy minions. Draw a card.</t>
  </si>
  <si>
    <t>Headcrack</t>
  </si>
  <si>
    <t>Deal 2 damage to the enemy hero. Combo: Return this to your hand next turn.</t>
  </si>
  <si>
    <t>Perdition's Blade</t>
  </si>
  <si>
    <t>Battlecry: Deal 1 damage. Combo: Deal 2 instead.</t>
  </si>
  <si>
    <t>SI:7 Agent</t>
  </si>
  <si>
    <t>Combo: Deal 2 damage.</t>
  </si>
  <si>
    <t>Master of Disguise</t>
  </si>
  <si>
    <t>Battlecry: Give a friendly minion Stealth.</t>
  </si>
  <si>
    <t>Assassin's Blade</t>
  </si>
  <si>
    <t>Assassinate</t>
  </si>
  <si>
    <t>Destroy an enemy minion.</t>
  </si>
  <si>
    <t>Kidnapper</t>
  </si>
  <si>
    <t>Combo: Return a minion to its owner's hand.</t>
  </si>
  <si>
    <t>Vanish</t>
  </si>
  <si>
    <t>Return all minions to their owner's hand.</t>
  </si>
  <si>
    <t>Sprint</t>
  </si>
  <si>
    <t>Draw 4 cards.</t>
  </si>
  <si>
    <t>Ancestral Healing</t>
  </si>
  <si>
    <t>Restore a minion to full health and give it Taunt.</t>
  </si>
  <si>
    <t>Totemic Might</t>
  </si>
  <si>
    <t>Give your Totems +2 Health.</t>
  </si>
  <si>
    <t>Dust Devil</t>
  </si>
  <si>
    <t>Windfury, Overload: (2)</t>
  </si>
  <si>
    <t>Earth Shock</t>
  </si>
  <si>
    <t>Silence a minion, then deal 1 damage to it.</t>
  </si>
  <si>
    <t>Forked Lightning</t>
  </si>
  <si>
    <t>Deal 2 damage to 2 random enemy minions. Overload: (2)</t>
  </si>
  <si>
    <t>Frost Shock</t>
  </si>
  <si>
    <t>Deal 1 damage to an enemy character and Freeze it.</t>
  </si>
  <si>
    <t>Lightning Bolt</t>
  </si>
  <si>
    <t>Deal 3 damage. Overload: (1)</t>
  </si>
  <si>
    <t>Rockbiter Weapon</t>
  </si>
  <si>
    <t>Give a friendly character +3 Attack this turn.</t>
  </si>
  <si>
    <t>Ancestral Spirit</t>
  </si>
  <si>
    <t>Choose a minion. When that minion is destroyed, return it to the battlefield.</t>
  </si>
  <si>
    <t>Flametongue Totem</t>
  </si>
  <si>
    <t>Adjacent minions have +2 Attack.</t>
  </si>
  <si>
    <t>Stormforged Axe</t>
  </si>
  <si>
    <t>Overload: (1)</t>
  </si>
  <si>
    <t>Windfury</t>
  </si>
  <si>
    <t>Give a minion Windfury.</t>
  </si>
  <si>
    <t>Far Sight</t>
  </si>
  <si>
    <t>Draw a card. That card costs (3) less.</t>
  </si>
  <si>
    <t>Feral Spirit</t>
  </si>
  <si>
    <t>Summon two 2/3 Spirit Wolves with Taunt. Overload: (2)</t>
  </si>
  <si>
    <t>Hex</t>
  </si>
  <si>
    <t>Transform a minion into a 0/1 frog with Taunt.</t>
  </si>
  <si>
    <t>Lava Burst</t>
  </si>
  <si>
    <t>Deal 5 damage. Overload: (2)</t>
  </si>
  <si>
    <t>Lightning Storm</t>
  </si>
  <si>
    <t>Deal 2-3 damage to all enemy minions. Overload: (2)</t>
  </si>
  <si>
    <t>Mana Tide Totem</t>
  </si>
  <si>
    <t>At the end of your turn, draw a card.</t>
  </si>
  <si>
    <t>Unbound Elemental</t>
  </si>
  <si>
    <t>Whenever you play a card with Overload, gain +1/+1.</t>
  </si>
  <si>
    <t>Windspeaker</t>
  </si>
  <si>
    <t>Battlecry: Give a friendly minion Windfury.</t>
  </si>
  <si>
    <t>Bloodlust</t>
  </si>
  <si>
    <t>Give your Minions +3 Attack this turn.</t>
  </si>
  <si>
    <t>Doomhammer</t>
  </si>
  <si>
    <t>Earth Elemental</t>
  </si>
  <si>
    <t>Taunt. Overload: (3)</t>
  </si>
  <si>
    <t>Fire Elemental</t>
  </si>
  <si>
    <t>Battlecry: Deal 3 damage.</t>
  </si>
  <si>
    <t>Al'Akir the Windlord</t>
  </si>
  <si>
    <t>Windfury, Charge, Divine Shield, Taunt.</t>
  </si>
  <si>
    <t>Sacrificial Pact</t>
  </si>
  <si>
    <t>Destroy a Demon. Restore 5 Health to your hero.</t>
  </si>
  <si>
    <t>Soulfire</t>
  </si>
  <si>
    <t>Deal 4 damage. Discard a random card.</t>
  </si>
  <si>
    <t>Blood Imp</t>
  </si>
  <si>
    <t>Stealth. Your other minions have +1 Health.</t>
  </si>
  <si>
    <t>Corruption</t>
  </si>
  <si>
    <t>Choose an enemy minion. At the start of your turn, destroy it.</t>
  </si>
  <si>
    <t>Flame Imp</t>
  </si>
  <si>
    <t>Battlecry: Deal 3 damage to your hero.</t>
  </si>
  <si>
    <t>Mortal Coil</t>
  </si>
  <si>
    <t>Deal 1 damage to a minion. If that kills it, draw a card.</t>
  </si>
  <si>
    <t>Power Overwhelming</t>
  </si>
  <si>
    <t>Give a friendly minion +4/+4 until end of turn. Then, it dies. Horribly.</t>
  </si>
  <si>
    <t>Voidwalker</t>
  </si>
  <si>
    <t>Demonfire</t>
  </si>
  <si>
    <t>Deal 2 damage to a minion. If it's a friendly Demon, give it +2/+2 instead.</t>
  </si>
  <si>
    <t>Succubus</t>
  </si>
  <si>
    <t>Battlecry: Discard a random card.</t>
  </si>
  <si>
    <t>Drain Life</t>
  </si>
  <si>
    <t>Deal 2 damage. Restore 2 Health to your hero.</t>
  </si>
  <si>
    <t>Felguard</t>
  </si>
  <si>
    <t>Taunt. Battlecry: Destroy one of your mana crystals.</t>
  </si>
  <si>
    <t>Sense Demons</t>
  </si>
  <si>
    <t>Put 2 random Demons from your deck into your hand.</t>
  </si>
  <si>
    <t>Shadow Bolt</t>
  </si>
  <si>
    <t>Deal 4 damage to a minion.</t>
  </si>
  <si>
    <t>Void Terror</t>
  </si>
  <si>
    <t>Battlecry: Destroy the minions on either side of this minion and gain their Attack and Health.</t>
  </si>
  <si>
    <t>Hellfire</t>
  </si>
  <si>
    <t>Deal 3 damage to ALL characters.</t>
  </si>
  <si>
    <t>Pit Lord</t>
  </si>
  <si>
    <t>Battlecry: Deal 5 damage to your hero.</t>
  </si>
  <si>
    <t>Shadowflame</t>
  </si>
  <si>
    <t>Destroy a friendly minion and deal its attack damage to all enemy minions.</t>
  </si>
  <si>
    <t>Summoning Portal</t>
  </si>
  <si>
    <t>Your minions cost (2) less, but not less than (1).</t>
  </si>
  <si>
    <t>Bane of Doom</t>
  </si>
  <si>
    <t>Deal 2 damage to a character. If that kills it, summon a random Demon.</t>
  </si>
  <si>
    <t>Doomguard</t>
  </si>
  <si>
    <t>Charge. Battlecry: Discard two random cards.</t>
  </si>
  <si>
    <t>Dread Infernal</t>
  </si>
  <si>
    <t>Battlecry: Deal 1 damage to ALL other characters.</t>
  </si>
  <si>
    <t>Siphon Soul</t>
  </si>
  <si>
    <t>Destroy a minion. Restore 3 Health to your hero.</t>
  </si>
  <si>
    <t>Twisting Nether</t>
  </si>
  <si>
    <t>Destroy all minions.</t>
  </si>
  <si>
    <t>Lord Jaraxxus</t>
  </si>
  <si>
    <t>Battlecry: Destroy your hero and replace him with Lord Jaraxxus.</t>
  </si>
  <si>
    <t>Charge</t>
  </si>
  <si>
    <t>Give a friendly minion Charge.</t>
  </si>
  <si>
    <t>Inner Rage</t>
  </si>
  <si>
    <t>Deal 1 damage to a minion and give it +2 Attack.</t>
  </si>
  <si>
    <t>Execute</t>
  </si>
  <si>
    <t>Destroy a damaged enemy minion.</t>
  </si>
  <si>
    <t>Shield Slam</t>
  </si>
  <si>
    <t>Deal 1 damage to a minion for each armor you have.</t>
  </si>
  <si>
    <t>Upgrade!</t>
  </si>
  <si>
    <t>If you have a weapon, give it +1/+1. Otherwise equip a 1/3 weapon.</t>
  </si>
  <si>
    <t>Whirlwind</t>
  </si>
  <si>
    <t>Deal 1 damage to ALL minions.</t>
  </si>
  <si>
    <t>Armorsmith</t>
  </si>
  <si>
    <t>Whenever a friendly minion takes damage, gain 1 Armor.</t>
  </si>
  <si>
    <t>Battle Rage</t>
  </si>
  <si>
    <t>Draw a card for each damaged friendly character.</t>
  </si>
  <si>
    <t>Cleave</t>
  </si>
  <si>
    <t>Deal 2 damage to two random enemy minions.</t>
  </si>
  <si>
    <t>Commanding Shout</t>
  </si>
  <si>
    <t>Your minions can't be reduced below 1 Health this turn. Draw a card.</t>
  </si>
  <si>
    <t>Cruel Taskmaster</t>
  </si>
  <si>
    <t>Battlecry: Deal 1 damage to a minion and give it +2 Attack.</t>
  </si>
  <si>
    <t>Fiery War Axe</t>
  </si>
  <si>
    <t>Heroic Strike</t>
  </si>
  <si>
    <t>Give your hero +4 Attack this turn.</t>
  </si>
  <si>
    <t>Rampage</t>
  </si>
  <si>
    <t>Give a damaged minion +3/+3.</t>
  </si>
  <si>
    <t>Slam</t>
  </si>
  <si>
    <t>Deal 2 damage to a minion. If it survives, draw a card.</t>
  </si>
  <si>
    <t>Frothing Berserker</t>
  </si>
  <si>
    <t>Whenever a minion takes damage, gain +1 Attack.</t>
  </si>
  <si>
    <t>Shield Block</t>
  </si>
  <si>
    <t>Gain 5 Armor. Draw a card.</t>
  </si>
  <si>
    <t>Warsong Commander</t>
  </si>
  <si>
    <t>Your other minions have Charge.</t>
  </si>
  <si>
    <t>Arathi Weaponsmith</t>
  </si>
  <si>
    <t>Battlecry: Equip a 2/2 weapon.</t>
  </si>
  <si>
    <t>Kor'Kron Elite</t>
  </si>
  <si>
    <t>Mortal Strike</t>
  </si>
  <si>
    <t>Deal 4 Damage. If your hero has 12 or less health, deal 6 damage instead.</t>
  </si>
  <si>
    <t>Arcanite Reaper</t>
  </si>
  <si>
    <t>Brawl</t>
  </si>
  <si>
    <t>Destroy all minions except one. (chosen randomly)</t>
  </si>
  <si>
    <t>Gorehowl</t>
  </si>
  <si>
    <t>Attacking a minion costs 1 Attack instead of 1 Durability.</t>
  </si>
  <si>
    <t>Grommash Hellscream</t>
  </si>
  <si>
    <t>Charge. Enrage: +6 Attack.</t>
  </si>
  <si>
    <t>Num</t>
  </si>
  <si>
    <t>Attack</t>
  </si>
  <si>
    <t>Health</t>
  </si>
  <si>
    <t>Token Created By</t>
  </si>
  <si>
    <t>Leokk</t>
  </si>
  <si>
    <t>Other friendly minions have +1 Attack.</t>
  </si>
  <si>
    <t>Huffer</t>
  </si>
  <si>
    <t>Misha</t>
  </si>
  <si>
    <t>Battle Axe</t>
  </si>
  <si>
    <t>Baine Bloodhoof</t>
  </si>
  <si>
    <t>Wicked Knife</t>
  </si>
  <si>
    <t>N/A</t>
  </si>
  <si>
    <t>Dagger Mastery</t>
  </si>
  <si>
    <t>Defias Bandit</t>
  </si>
  <si>
    <t>Mechanical Dragonling</t>
  </si>
  <si>
    <t>I Am Murloc!</t>
  </si>
  <si>
    <t>Power Chord</t>
  </si>
  <si>
    <t>Summon three, four or five 1/1 Murlocs.</t>
  </si>
  <si>
    <t>Power of the Horde</t>
  </si>
  <si>
    <t>Summon a random Horde Warrior.</t>
  </si>
  <si>
    <t>Rogues Do It ...</t>
  </si>
  <si>
    <t>Deal 4 damage. Draw a card.</t>
  </si>
  <si>
    <t>Spirit Wolf</t>
  </si>
  <si>
    <t>Treant</t>
  </si>
  <si>
    <t>Charge. At the end of the turn, destroy this minion.</t>
  </si>
  <si>
    <t>Homing Chicken</t>
  </si>
  <si>
    <t>At the start of your turn, destroy this minion and draw 3 cards.</t>
  </si>
  <si>
    <t>Repair Bot</t>
  </si>
  <si>
    <t>At the end of your turn, restore 6 Health to a random character.</t>
  </si>
  <si>
    <t>Poultryizer</t>
  </si>
  <si>
    <t>At the start of your turn, transform a random minion into a 1/1 Chicken.</t>
  </si>
  <si>
    <t>Emboldener 3000</t>
  </si>
  <si>
    <t>At the end of your turn, give a random minion +1/+1.</t>
  </si>
  <si>
    <t>The Coin</t>
  </si>
  <si>
    <t>Gain 1 Mana Crystal this turn only.</t>
  </si>
  <si>
    <t>going second</t>
  </si>
  <si>
    <t>Damaged Golem</t>
  </si>
  <si>
    <t>Frog</t>
  </si>
  <si>
    <t>Gnoll</t>
  </si>
  <si>
    <t>Flame of Azzinoth</t>
  </si>
  <si>
    <t>Imp</t>
  </si>
  <si>
    <t>Infernal</t>
  </si>
  <si>
    <t>INFERNO!</t>
  </si>
  <si>
    <t>Bananas</t>
  </si>
  <si>
    <t>Give a minion +1/+1.</t>
  </si>
  <si>
    <t>Whelp</t>
  </si>
  <si>
    <t>Leeroy Jenkins, Onyxia</t>
  </si>
  <si>
    <t>Blood Fury</t>
  </si>
  <si>
    <t>Shadow of Nothing</t>
  </si>
  <si>
    <t>Mindgames whiffed! Your opponent had no minions!</t>
  </si>
  <si>
    <t>Murloc Scout</t>
  </si>
  <si>
    <t>Defender</t>
  </si>
  <si>
    <t>Sheep</t>
  </si>
  <si>
    <t>Chicken</t>
  </si>
  <si>
    <t>Panther</t>
  </si>
  <si>
    <t>Boar</t>
  </si>
  <si>
    <t>Silver Hand Recruit</t>
  </si>
  <si>
    <t>Reinforce</t>
  </si>
  <si>
    <t>Hyena</t>
  </si>
  <si>
    <t>Worthless Imp</t>
  </si>
  <si>
    <t>You are out of demons! At least there are always imps...</t>
  </si>
  <si>
    <t>Squire</t>
  </si>
  <si>
    <t>Snake</t>
  </si>
  <si>
    <t>Finkle Einhorn</t>
  </si>
  <si>
    <t>Squirrel</t>
  </si>
  <si>
    <t>Devilsaur</t>
  </si>
  <si>
    <t>Ashbringer</t>
  </si>
  <si>
    <t>Healing Totem</t>
  </si>
  <si>
    <t>Totem</t>
  </si>
  <si>
    <t>At the end of your turn, restore 1 Health to all friendly minions.</t>
  </si>
  <si>
    <t>Totemic Call</t>
  </si>
  <si>
    <t>Wrath of Air Totem</t>
  </si>
  <si>
    <t>Stoneclaw Totem</t>
  </si>
  <si>
    <t>Searing Totem</t>
  </si>
  <si>
    <t>Heavy Axe</t>
  </si>
  <si>
    <t>Various</t>
  </si>
  <si>
    <t>various</t>
  </si>
  <si>
    <t>Violet Apprentice</t>
  </si>
  <si>
    <t>Dream</t>
  </si>
  <si>
    <t>Return a minion to its owner's hand.</t>
  </si>
  <si>
    <t>Emerald Drake</t>
  </si>
  <si>
    <t>Laughing Sister</t>
  </si>
  <si>
    <t>Nightmare</t>
  </si>
  <si>
    <t>Give a minion +5/+5. At the start of your next turn, destroy it.</t>
  </si>
  <si>
    <t>Ysera Awakens</t>
  </si>
  <si>
    <t>Deal 5 damage to all characters except Ysera.</t>
  </si>
  <si>
    <t>Win %</t>
  </si>
  <si>
    <t>Win rates AVEC</t>
  </si>
  <si>
    <t>Win rates CONTRE</t>
  </si>
  <si>
    <t>TOUTES</t>
  </si>
  <si>
    <t>Craft</t>
  </si>
  <si>
    <t>Need</t>
  </si>
  <si>
    <t>Dust</t>
  </si>
  <si>
    <t>Distribution</t>
  </si>
  <si>
    <t>PlayerClass</t>
  </si>
  <si>
    <t>EnemyClass</t>
  </si>
  <si>
    <t>DeckName</t>
  </si>
  <si>
    <t>GameMode</t>
  </si>
  <si>
    <t>PlayFirst</t>
  </si>
  <si>
    <t>Rogue Smith</t>
  </si>
  <si>
    <t>Ranked</t>
  </si>
  <si>
    <t>Total général</t>
  </si>
  <si>
    <t>(Tous)</t>
  </si>
  <si>
    <t>Enemy</t>
  </si>
  <si>
    <t>Player's Class</t>
  </si>
  <si>
    <t>Game Mode</t>
  </si>
  <si>
    <t>First/Coin</t>
  </si>
  <si>
    <t>Win rates CONTRE avec</t>
  </si>
  <si>
    <t>Deck</t>
  </si>
  <si>
    <t>Rogue Adv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</si>
</sst>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Segoe UI"/>
      <family val="2"/>
    </font>
    <font>
      <sz val="12"/>
      <color theme="1"/>
      <name val="Calibri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0.39994506668294322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0.39994506668294322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-0.24994659260841701"/>
      </left>
      <right style="thin">
        <color theme="9" tint="0.39994506668294322"/>
      </right>
      <top style="thin">
        <color theme="9" tint="0.39994506668294322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-0.24994659260841701"/>
      </bottom>
      <diagonal/>
    </border>
    <border>
      <left style="thin">
        <color theme="9" tint="0.39994506668294322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1454817346722"/>
      </left>
      <right style="thin">
        <color theme="9" tint="-0.24994659260841701"/>
      </right>
      <top style="thin">
        <color theme="9" tint="-0.24994659260841701"/>
      </top>
      <bottom style="thin">
        <color theme="9" tint="0.59996337778862885"/>
      </bottom>
      <diagonal/>
    </border>
    <border>
      <left style="thin">
        <color theme="9" tint="0.39991454817346722"/>
      </left>
      <right style="thin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0.59996337778862885"/>
      </bottom>
      <diagonal/>
    </border>
    <border>
      <left/>
      <right style="thin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-0.24994659260841701"/>
      </right>
      <top style="thin">
        <color theme="9" tint="0.59996337778862885"/>
      </top>
      <bottom style="thin">
        <color theme="9" tint="-0.24994659260841701"/>
      </bottom>
      <diagonal/>
    </border>
    <border>
      <left style="thin">
        <color theme="9" tint="0.39994506668294322"/>
      </left>
      <right/>
      <top/>
      <bottom style="thin">
        <color theme="9" tint="-0.24994659260841701"/>
      </bottom>
      <diagonal/>
    </border>
    <border>
      <left style="thin">
        <color theme="9" tint="0.39991454817346722"/>
      </left>
      <right style="thin">
        <color theme="9" tint="-0.24994659260841701"/>
      </right>
      <top style="thin">
        <color theme="9" tint="0.59996337778862885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0" fillId="0" borderId="0" xfId="0" quotePrefix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3" fillId="3" borderId="2" xfId="0" applyFont="1" applyFill="1" applyBorder="1"/>
    <xf numFmtId="0" fontId="3" fillId="0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3" borderId="8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10" fontId="4" fillId="2" borderId="5" xfId="1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7" xfId="0" applyFont="1" applyFill="1" applyBorder="1"/>
    <xf numFmtId="0" fontId="4" fillId="2" borderId="4" xfId="0" applyFont="1" applyFill="1" applyBorder="1"/>
    <xf numFmtId="0" fontId="8" fillId="4" borderId="0" xfId="0" applyFont="1" applyFill="1"/>
    <xf numFmtId="0" fontId="3" fillId="4" borderId="3" xfId="0" applyFont="1" applyFill="1" applyBorder="1"/>
    <xf numFmtId="0" fontId="8" fillId="4" borderId="0" xfId="0" applyFont="1" applyFill="1" applyAlignment="1"/>
    <xf numFmtId="164" fontId="3" fillId="2" borderId="6" xfId="0" applyNumberFormat="1" applyFont="1" applyFill="1" applyBorder="1" applyAlignment="1">
      <alignment horizontal="center"/>
    </xf>
    <xf numFmtId="10" fontId="4" fillId="2" borderId="5" xfId="1" applyNumberFormat="1" applyFont="1" applyFill="1" applyBorder="1" applyAlignment="1"/>
    <xf numFmtId="0" fontId="2" fillId="2" borderId="7" xfId="0" applyFont="1" applyFill="1" applyBorder="1" applyAlignment="1">
      <alignment horizontal="center" vertical="center"/>
    </xf>
    <xf numFmtId="10" fontId="9" fillId="5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0" fontId="9" fillId="5" borderId="14" xfId="1" applyNumberFormat="1" applyFont="1" applyFill="1" applyBorder="1" applyAlignment="1">
      <alignment horizontal="center"/>
    </xf>
    <xf numFmtId="0" fontId="3" fillId="3" borderId="15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0" fontId="4" fillId="2" borderId="17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9" fillId="5" borderId="22" xfId="1" applyNumberFormat="1" applyFont="1" applyFill="1" applyBorder="1" applyAlignment="1">
      <alignment horizontal="center"/>
    </xf>
    <xf numFmtId="0" fontId="10" fillId="0" borderId="1" xfId="0" applyFont="1" applyBorder="1"/>
    <xf numFmtId="0" fontId="0" fillId="6" borderId="0" xfId="0" applyFont="1" applyFill="1"/>
    <xf numFmtId="10" fontId="9" fillId="5" borderId="14" xfId="1" applyNumberFormat="1" applyFont="1" applyFill="1" applyBorder="1" applyAlignment="1">
      <alignment horizontal="right"/>
    </xf>
    <xf numFmtId="10" fontId="9" fillId="5" borderId="18" xfId="1" applyNumberFormat="1" applyFont="1" applyFill="1" applyBorder="1" applyAlignment="1">
      <alignment horizontal="right"/>
    </xf>
    <xf numFmtId="10" fontId="9" fillId="3" borderId="14" xfId="1" applyNumberFormat="1" applyFont="1" applyFill="1" applyBorder="1" applyAlignment="1">
      <alignment horizontal="right"/>
    </xf>
    <xf numFmtId="10" fontId="9" fillId="3" borderId="19" xfId="1" applyNumberFormat="1" applyFont="1" applyFill="1" applyBorder="1" applyAlignment="1">
      <alignment horizontal="right"/>
    </xf>
    <xf numFmtId="10" fontId="9" fillId="5" borderId="19" xfId="1" applyNumberFormat="1" applyFont="1" applyFill="1" applyBorder="1" applyAlignment="1">
      <alignment horizontal="right"/>
    </xf>
    <xf numFmtId="10" fontId="9" fillId="5" borderId="22" xfId="1" applyNumberFormat="1" applyFont="1" applyFill="1" applyBorder="1" applyAlignment="1">
      <alignment horizontal="right"/>
    </xf>
    <xf numFmtId="10" fontId="9" fillId="5" borderId="20" xfId="1" applyNumberFormat="1" applyFont="1" applyFill="1" applyBorder="1" applyAlignment="1">
      <alignment horizontal="right"/>
    </xf>
    <xf numFmtId="0" fontId="6" fillId="0" borderId="0" xfId="0" pivotButton="1" applyFont="1"/>
    <xf numFmtId="0" fontId="7" fillId="0" borderId="0" xfId="1" applyNumberFormat="1" applyFont="1"/>
    <xf numFmtId="0" fontId="6" fillId="0" borderId="0" xfId="0" applyFont="1"/>
    <xf numFmtId="10" fontId="6" fillId="0" borderId="0" xfId="0" applyNumberFormat="1" applyFont="1"/>
    <xf numFmtId="0" fontId="7" fillId="0" borderId="0" xfId="0" pivotButton="1" applyFont="1"/>
    <xf numFmtId="0" fontId="7" fillId="0" borderId="0" xfId="0" applyNumberFormat="1" applyFont="1"/>
    <xf numFmtId="10" fontId="7" fillId="0" borderId="0" xfId="0" applyNumberFormat="1" applyFont="1"/>
    <xf numFmtId="0" fontId="7" fillId="0" borderId="0" xfId="0" applyFont="1" applyBorder="1" applyAlignment="1">
      <alignment horizontal="left"/>
    </xf>
    <xf numFmtId="10" fontId="7" fillId="0" borderId="0" xfId="0" applyNumberFormat="1" applyFont="1" applyBorder="1"/>
    <xf numFmtId="0" fontId="11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</font>
    </dxf>
    <dxf>
      <font>
        <color theme="9" tint="-0.24994659260841701"/>
      </font>
      <fill>
        <patternFill>
          <bgColor theme="9" tint="-0.24994659260841701"/>
        </patternFill>
      </fill>
      <border>
        <right style="thin">
          <color auto="1"/>
        </right>
      </border>
    </dxf>
    <dxf>
      <fill>
        <patternFill>
          <bgColor theme="5" tint="0.59996337778862885"/>
        </patternFill>
      </fill>
    </dxf>
    <dxf>
      <fill>
        <patternFill>
          <bgColor rgb="FFE1CCF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ont>
        <b/>
      </font>
    </dxf>
    <dxf>
      <numFmt numFmtId="14" formatCode="0.00%"/>
    </dxf>
    <dxf>
      <font>
        <b val="0"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numFmt numFmtId="14" formatCode="0.00%"/>
    </dxf>
    <dxf>
      <numFmt numFmtId="0" formatCode="General"/>
    </dxf>
    <dxf>
      <numFmt numFmtId="19" formatCode="dd/mm/yyyy"/>
    </dxf>
    <dxf>
      <font>
        <b val="0"/>
      </font>
      <fill>
        <patternFill patternType="solid">
          <fgColor indexed="64"/>
          <bgColor theme="1"/>
        </patternFill>
      </fill>
    </dxf>
    <dxf>
      <fill>
        <patternFill>
          <bgColor rgb="FFE6D5F3"/>
        </patternFill>
      </fill>
      <border>
        <left style="thin">
          <color rgb="FFC489FF"/>
        </left>
        <right style="thin">
          <color rgb="FFC489FF"/>
        </right>
        <top style="thin">
          <color rgb="FFC489FF"/>
        </top>
        <bottom style="thin">
          <color rgb="FFC489FF"/>
        </bottom>
      </border>
    </dxf>
    <dxf>
      <fill>
        <patternFill patternType="none">
          <bgColor auto="1"/>
        </patternFill>
      </fill>
      <border>
        <left style="thin">
          <color rgb="FFCF9FFF"/>
        </left>
        <right style="thin">
          <color rgb="FFCF9FFF"/>
        </right>
        <top style="thin">
          <color rgb="FFCF9FFF"/>
        </top>
        <bottom style="thin">
          <color rgb="FFCF9FFF"/>
        </bottom>
      </border>
    </dxf>
    <dxf>
      <fill>
        <patternFill>
          <bgColor rgb="FFCF9FFF"/>
        </patternFill>
      </fill>
    </dxf>
  </dxfs>
  <tableStyles count="1" defaultTableStyle="TableStyleMedium2" defaultPivotStyle="PivotStyleLight16">
    <tableStyle name="Style de arènes" pivot="0" count="3">
      <tableStyleElement type="headerRow" dxfId="41"/>
      <tableStyleElement type="firstRowStripe" dxfId="40"/>
      <tableStyleElement type="secondRowStripe" dxfId="39"/>
    </tableStyle>
  </tableStyles>
  <colors>
    <mruColors>
      <color rgb="FFFF0066"/>
      <color rgb="FFCF9FFF"/>
      <color rgb="FFC489FF"/>
      <color rgb="FFE1CCF0"/>
      <color rgb="FFE6D5F3"/>
      <color rgb="FFDFC9EF"/>
      <color rgb="FFF3E1FF"/>
      <color rgb="FFB871FF"/>
      <color rgb="FFC9A6E4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[HearthStone Stats.xlsx]Pivot!Tableau croisé dynamique1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Distribution</a:t>
            </a:r>
          </a:p>
          <a:p>
            <a:pPr>
              <a:defRPr/>
            </a:pPr>
            <a:r>
              <a:rPr lang="en-US"/>
              <a:t>des</a:t>
            </a:r>
          </a:p>
          <a:p>
            <a:pPr>
              <a:defRPr/>
            </a:pPr>
            <a:r>
              <a:rPr lang="en-US"/>
              <a:t>Classes</a:t>
            </a:r>
          </a:p>
        </c:rich>
      </c:tx>
      <c:layout>
        <c:manualLayout>
          <c:xMode val="edge"/>
          <c:yMode val="edge"/>
          <c:x val="0.76425372633010569"/>
          <c:y val="4.463691472848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solidFill>
              <a:sysClr val="window" lastClr="FFFFFF">
                <a:alpha val="75000"/>
              </a:sysClr>
            </a:solidFill>
            <a:ln w="9525"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>
                <a:alpha val="75000"/>
              </a:sysClr>
            </a:solidFill>
            <a:ln w="9525"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>
                <a:alpha val="75000"/>
              </a:sysClr>
            </a:solidFill>
            <a:ln w="9525"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gradFill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accent1"/>
              </a:gs>
            </a:gsLst>
            <a:lin ang="5400000" scaled="0"/>
          </a:gra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5547719955460798"/>
          <c:y val="0.2435384062619787"/>
          <c:w val="0.61993628357374919"/>
          <c:h val="0.66130449882052456"/>
        </c:manualLayout>
      </c:layout>
      <c:pieChart>
        <c:varyColors val="1"/>
        <c:ser>
          <c:idx val="0"/>
          <c:order val="0"/>
          <c:tx>
            <c:strRef>
              <c:f>Pivot!$C$8</c:f>
              <c:strCache>
                <c:ptCount val="1"/>
                <c:pt idx="0">
                  <c:v>Distribution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Pivot!$B$9:$B$12</c:f>
              <c:strCache>
                <c:ptCount val="3"/>
                <c:pt idx="0">
                  <c:v>Mage</c:v>
                </c:pt>
                <c:pt idx="1">
                  <c:v>Priest</c:v>
                </c:pt>
                <c:pt idx="2">
                  <c:v>Warlock</c:v>
                </c:pt>
              </c:strCache>
            </c:strRef>
          </c:cat>
          <c:val>
            <c:numRef>
              <c:f>Pivot!$C$9:$C$12</c:f>
              <c:numCache>
                <c:formatCode>0.00%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Pivot!$D$8</c:f>
              <c:strCache>
                <c:ptCount val="1"/>
                <c:pt idx="0">
                  <c:v>W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Pivot!$B$9:$B$12</c:f>
              <c:strCache>
                <c:ptCount val="3"/>
                <c:pt idx="0">
                  <c:v>Mage</c:v>
                </c:pt>
                <c:pt idx="1">
                  <c:v>Priest</c:v>
                </c:pt>
                <c:pt idx="2">
                  <c:v>Warlock</c:v>
                </c:pt>
              </c:strCache>
            </c:strRef>
          </c:cat>
          <c:val>
            <c:numRef>
              <c:f>Pivot!$D$9:$D$12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tx>
            <c:strRef>
              <c:f>Pivot!$E$8</c:f>
              <c:strCache>
                <c:ptCount val="1"/>
                <c:pt idx="0">
                  <c:v>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Pivot!$B$9:$B$12</c:f>
              <c:strCache>
                <c:ptCount val="3"/>
                <c:pt idx="0">
                  <c:v>Mage</c:v>
                </c:pt>
                <c:pt idx="1">
                  <c:v>Priest</c:v>
                </c:pt>
                <c:pt idx="2">
                  <c:v>Warlock</c:v>
                </c:pt>
              </c:strCache>
            </c:strRef>
          </c:cat>
          <c:val>
            <c:numRef>
              <c:f>Pivot!$E$9:$E$12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Pivot!$F$8</c:f>
              <c:strCache>
                <c:ptCount val="1"/>
                <c:pt idx="0">
                  <c:v>Win %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Pivot!$B$9:$B$12</c:f>
              <c:strCache>
                <c:ptCount val="3"/>
                <c:pt idx="0">
                  <c:v>Mage</c:v>
                </c:pt>
                <c:pt idx="1">
                  <c:v>Priest</c:v>
                </c:pt>
                <c:pt idx="2">
                  <c:v>Warlock</c:v>
                </c:pt>
              </c:strCache>
            </c:strRef>
          </c:cat>
          <c:val>
            <c:numRef>
              <c:f>Pivot!$F$9:$F$12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2</xdr:row>
      <xdr:rowOff>4760</xdr:rowOff>
    </xdr:from>
    <xdr:to>
      <xdr:col>14</xdr:col>
      <xdr:colOff>0</xdr:colOff>
      <xdr:row>27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phe" refreshedDate="41654.531305787037" createdVersion="5" refreshedVersion="5" minRefreshableVersion="3" recordCount="7">
  <cacheSource type="worksheet">
    <worksheetSource name="Tableau_hstats"/>
  </cacheSource>
  <cacheFields count="9">
    <cacheField name="Date" numFmtId="14">
      <sharedItems containsSemiMixedTypes="0" containsNonDate="0" containsDate="1" containsString="0" minDate="2014-01-08T00:00:00" maxDate="2014-01-15T00:00:00" count="7">
        <d v="2014-01-08T00:00:00"/>
        <d v="2014-01-09T00:00:00" u="1"/>
        <d v="2014-01-14T00:00:00" u="1"/>
        <d v="2014-01-12T00:00:00" u="1"/>
        <d v="2014-01-10T00:00:00" u="1"/>
        <d v="2014-01-13T00:00:00" u="1"/>
        <d v="2014-01-11T00:00:00" u="1"/>
      </sharedItems>
    </cacheField>
    <cacheField name="PlayerClass" numFmtId="0">
      <sharedItems count="5">
        <s v="Rogue"/>
        <s v="Shaman" u="1"/>
        <s v="Druid" u="1"/>
        <s v="Warlock" u="1"/>
        <s v="Paladin" u="1"/>
      </sharedItems>
    </cacheField>
    <cacheField name="EnemyClass" numFmtId="0">
      <sharedItems count="9">
        <s v="Druid"/>
        <s v="Paladin"/>
        <s v="Hunter"/>
        <s v="Warlock"/>
        <s v="Mage"/>
        <s v="Priest"/>
        <s v="Shaman" u="1"/>
        <s v="Warrior" u="1"/>
        <s v="Rogue" u="1"/>
      </sharedItems>
    </cacheField>
    <cacheField name="DeckName" numFmtId="0">
      <sharedItems containsBlank="1" count="7">
        <s v="Rogue Smith"/>
        <s v="Rogue Adv"/>
        <m u="1"/>
        <s v="Shaman Far Sight" u="1"/>
        <s v="Druid 1.0" u="1"/>
        <s v="Rogue Cantrip" u="1"/>
        <s v="Shaman Test" u="1"/>
      </sharedItems>
    </cacheField>
    <cacheField name="GameMode" numFmtId="0">
      <sharedItems count="3">
        <s v="Casual"/>
        <s v="Ranked"/>
        <s v="Arena" u="1"/>
      </sharedItems>
    </cacheField>
    <cacheField name="PlayFirst" numFmtId="0">
      <sharedItems containsSemiMixedTypes="0" containsString="0" containsNumber="1" containsInteger="1" minValue="0" maxValue="1" count="2">
        <n v="1"/>
        <n v="0"/>
      </sharedItems>
    </cacheField>
    <cacheField name="Win" numFmtId="0">
      <sharedItems containsSemiMixedTypes="0" containsString="0" containsNumber="1" containsInteger="1" minValue="0" maxValue="1"/>
    </cacheField>
    <cacheField name="Loss" numFmtId="0">
      <sharedItems containsSemiMixedTypes="0" containsString="0" containsNumber="1" containsInteger="1" minValue="0" maxValue="1"/>
    </cacheField>
    <cacheField name="Win Rate" numFmtId="0" formula="Win/(Loss+Win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n v="1"/>
    <n v="0"/>
  </r>
  <r>
    <x v="0"/>
    <x v="0"/>
    <x v="1"/>
    <x v="0"/>
    <x v="0"/>
    <x v="1"/>
    <n v="0"/>
    <n v="1"/>
  </r>
  <r>
    <x v="0"/>
    <x v="0"/>
    <x v="2"/>
    <x v="0"/>
    <x v="0"/>
    <x v="0"/>
    <n v="1"/>
    <n v="0"/>
  </r>
  <r>
    <x v="0"/>
    <x v="0"/>
    <x v="3"/>
    <x v="1"/>
    <x v="1"/>
    <x v="0"/>
    <n v="1"/>
    <n v="0"/>
  </r>
  <r>
    <x v="0"/>
    <x v="0"/>
    <x v="4"/>
    <x v="1"/>
    <x v="1"/>
    <x v="0"/>
    <n v="0"/>
    <n v="1"/>
  </r>
  <r>
    <x v="0"/>
    <x v="0"/>
    <x v="5"/>
    <x v="1"/>
    <x v="1"/>
    <x v="1"/>
    <n v="1"/>
    <n v="0"/>
  </r>
  <r>
    <x v="0"/>
    <x v="0"/>
    <x v="3"/>
    <x v="1"/>
    <x v="1"/>
    <x v="1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multipleFieldFilters="0" chartFormat="23" rowHeaderCaption="Classe">
  <location ref="B8:F12" firstHeaderRow="0" firstDataRow="1" firstDataCol="1" rowPageCount="5" colPageCount="1"/>
  <pivotFields count="9">
    <pivotField axis="axisPage" compact="0" numFmtId="14" outline="0" showAll="0">
      <items count="8">
        <item x="0"/>
        <item m="1" x="1"/>
        <item m="1" x="4"/>
        <item m="1" x="6"/>
        <item m="1" x="3"/>
        <item m="1" x="5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Player's Class" axis="axisPage" compact="0" outline="0" showAll="0">
      <items count="6">
        <item m="1" x="2"/>
        <item x="0"/>
        <item m="1" x="4"/>
        <item m="1"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nemy" axis="axisRow" compact="0" outline="0" showAll="0">
      <items count="10">
        <item x="0"/>
        <item x="2"/>
        <item x="4"/>
        <item x="1"/>
        <item x="5"/>
        <item m="1" x="8"/>
        <item m="1" x="6"/>
        <item x="3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Deck" axis="axisPage" compact="0" outline="0" showAll="0">
      <items count="8">
        <item m="1" x="4"/>
        <item m="1" x="5"/>
        <item x="0"/>
        <item m="1" x="3"/>
        <item m="1" x="6"/>
        <item m="1"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Game Mode" axis="axisPage" compact="0" outline="0" showAll="0">
      <items count="4">
        <item x="0"/>
        <item x="1"/>
        <item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irst/Coin" axis="axisPage" compact="0" outline="0" showAll="0">
      <items count="3">
        <item n="Coin" x="1"/>
        <item n="First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 v="2"/>
    </i>
    <i>
      <x v="4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5">
    <pageField fld="0" hier="-1"/>
    <pageField fld="4" item="1" hier="-1"/>
    <pageField fld="1" item="1" hier="-1"/>
    <pageField fld="3" hier="-1"/>
    <pageField fld="5" hier="-1"/>
  </pageFields>
  <dataFields count="4">
    <dataField name="Distribution" fld="6" subtotal="count" baseField="3" baseItem="3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W" fld="6" baseField="3" baseItem="0"/>
    <dataField name="L" fld="7" baseField="3" baseItem="2"/>
    <dataField name="Win %" fld="8" baseField="3" baseItem="0"/>
  </dataFields>
  <formats count="13">
    <format dxfId="35">
      <pivotArea dataOnly="0" outline="0" fieldPosition="0">
        <references count="1">
          <reference field="4294967294" count="1">
            <x v="3"/>
          </reference>
        </references>
      </pivotArea>
    </format>
    <format dxfId="34">
      <pivotArea field="2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2">
            <x v="1"/>
            <x v="3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2" type="button" dataOnly="0" labelOnly="1" outline="0" axis="axisRow" fieldPosition="0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2">
            <x v="1"/>
            <x v="3"/>
          </reference>
        </references>
      </pivotArea>
    </format>
    <format dxfId="26">
      <pivotArea outline="0" collapsedLevelsAreSubtotals="1" fieldPosition="0">
        <references count="2">
          <reference field="4294967294" count="1" selected="0">
            <x v="3"/>
          </reference>
          <reference field="2" count="0" selected="0"/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outline="0" fieldPosition="0">
        <references count="1">
          <reference field="4294967294" count="1">
            <x v="0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4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8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8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8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8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8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8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8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8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8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8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18" format="14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18" format="15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18" format="16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  <chartFormat chart="18" format="17">
      <pivotArea type="data" outline="0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chartFormat>
    <chartFormat chart="18" format="18">
      <pivotArea type="data" outline="0" fieldPosition="0">
        <references count="2">
          <reference field="4294967294" count="1" selected="0">
            <x v="1"/>
          </reference>
          <reference field="2" count="1" selected="0">
            <x v="6"/>
          </reference>
        </references>
      </pivotArea>
    </chartFormat>
    <chartFormat chart="18" format="19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18" format="20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18" format="2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18" format="22">
      <pivotArea type="data"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chartFormat>
    <chartFormat chart="18" format="23">
      <pivotArea type="data" outline="0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chartFormat>
    <chartFormat chart="18" format="24">
      <pivotArea type="data" outline="0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chartFormat>
    <chartFormat chart="18" format="25">
      <pivotArea type="data"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chartFormat>
    <chartFormat chart="18" format="26">
      <pivotArea type="data" outline="0" fieldPosition="0">
        <references count="2">
          <reference field="4294967294" count="1" selected="0">
            <x v="2"/>
          </reference>
          <reference field="2" count="1" selected="0">
            <x v="6"/>
          </reference>
        </references>
      </pivotArea>
    </chartFormat>
    <chartFormat chart="18" format="27">
      <pivotArea type="data" outline="0" fieldPosition="0">
        <references count="2">
          <reference field="4294967294" count="1" selected="0">
            <x v="2"/>
          </reference>
          <reference field="2" count="1" selected="0">
            <x v="7"/>
          </reference>
        </references>
      </pivotArea>
    </chartFormat>
    <chartFormat chart="18" format="28">
      <pivotArea type="data" outline="0" fieldPosition="0">
        <references count="2">
          <reference field="4294967294" count="1" selected="0">
            <x v="2"/>
          </reference>
          <reference field="2" count="1" selected="0">
            <x v="8"/>
          </reference>
        </references>
      </pivotArea>
    </chartFormat>
    <chartFormat chart="18" format="29">
      <pivotArea type="data" outline="0" fieldPosition="0">
        <references count="2">
          <reference field="4294967294" count="1" selected="0">
            <x v="3"/>
          </reference>
          <reference field="2" count="1" selected="0">
            <x v="1"/>
          </reference>
        </references>
      </pivotArea>
    </chartFormat>
    <chartFormat chart="18" format="30">
      <pivotArea type="data" outline="0" fieldPosition="0">
        <references count="2">
          <reference field="4294967294" count="1" selected="0">
            <x v="3"/>
          </reference>
          <reference field="2" count="1" selected="0">
            <x v="2"/>
          </reference>
        </references>
      </pivotArea>
    </chartFormat>
    <chartFormat chart="18" format="31">
      <pivotArea type="data" outline="0" fieldPosition="0">
        <references count="2">
          <reference field="4294967294" count="1" selected="0">
            <x v="3"/>
          </reference>
          <reference field="2" count="1" selected="0">
            <x v="3"/>
          </reference>
        </references>
      </pivotArea>
    </chartFormat>
    <chartFormat chart="18" format="32">
      <pivotArea type="data" outline="0" fieldPosition="0">
        <references count="2">
          <reference field="4294967294" count="1" selected="0">
            <x v="3"/>
          </reference>
          <reference field="2" count="1" selected="0">
            <x v="4"/>
          </reference>
        </references>
      </pivotArea>
    </chartFormat>
    <chartFormat chart="18" format="33">
      <pivotArea type="data" outline="0" fieldPosition="0">
        <references count="2">
          <reference field="4294967294" count="1" selected="0">
            <x v="3"/>
          </reference>
          <reference field="2" count="1" selected="0">
            <x v="5"/>
          </reference>
        </references>
      </pivotArea>
    </chartFormat>
    <chartFormat chart="18" format="34">
      <pivotArea type="data" outline="0" fieldPosition="0">
        <references count="2">
          <reference field="4294967294" count="1" selected="0">
            <x v="3"/>
          </reference>
          <reference field="2" count="1" selected="0">
            <x v="6"/>
          </reference>
        </references>
      </pivotArea>
    </chartFormat>
    <chartFormat chart="18" format="35">
      <pivotArea type="data" outline="0" fieldPosition="0">
        <references count="2">
          <reference field="4294967294" count="1" selected="0">
            <x v="3"/>
          </reference>
          <reference field="2" count="1" selected="0">
            <x v="7"/>
          </reference>
        </references>
      </pivotArea>
    </chartFormat>
    <chartFormat chart="18" format="36">
      <pivotArea type="data" outline="0" fieldPosition="0">
        <references count="2">
          <reference field="4294967294" count="1" selected="0">
            <x v="3"/>
          </reference>
          <reference field="2" count="1" selected="0">
            <x v="8"/>
          </reference>
        </references>
      </pivotArea>
    </chartFormat>
    <chartFormat chart="18" format="3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8" format="38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18" format="39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18" format="40">
      <pivotArea type="data" outline="0" fieldPosition="0">
        <references count="2">
          <reference field="4294967294" count="1" selected="0">
            <x v="3"/>
          </reference>
          <reference field="2" count="1" selected="0">
            <x v="0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queryTables/queryTable1.xml><?xml version="1.0" encoding="utf-8"?>
<queryTable xmlns="http://schemas.openxmlformats.org/spreadsheetml/2006/main" name="hstats" backgroundRefresh="0" connectionId="1" autoFormatId="16" applyNumberFormats="0" applyBorderFormats="0" applyFontFormats="0" applyPatternFormats="0" applyAlignmentFormats="0" applyWidthHeightFormats="0">
  <queryTableRefresh nextId="11" unboundColumnsRight="1">
    <queryTableFields count="8">
      <queryTableField id="1" name="Date" tableColumnId="1"/>
      <queryTableField id="3" name="PlayerClass" tableColumnId="3"/>
      <queryTableField id="4" name="EnemyClass" tableColumnId="4"/>
      <queryTableField id="5" name="DeckName" tableColumnId="5"/>
      <queryTableField id="6" name="GameMode" tableColumnId="6"/>
      <queryTableField id="7" name="PlayFirst" tableColumnId="7"/>
      <queryTableField id="8" name="Win" tableColumnId="8"/>
      <queryTableField id="10" dataBound="0" tableColumnId="9"/>
    </queryTableFields>
    <queryTableDeletedFields count="1">
      <deletedField name="Time"/>
    </queryTableDeletedFields>
  </queryTableRefresh>
  <extLst>
    <ext xmlns:x15="http://schemas.microsoft.com/office/spreadsheetml/2010/11/main" uri="{883FBD77-0823-4a55-B5E3-86C4891E6966}">
      <x15:queryTable sourceDataName="hstat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9" name="Tableau_hstats" displayName="Tableau_hstats" ref="A1:H8" tableType="queryTable" totalsRowShown="0" headerRowDxfId="38">
  <autoFilter ref="A1:H8"/>
  <sortState ref="A2:I140">
    <sortCondition ref="A2:A5"/>
  </sortState>
  <tableColumns count="8">
    <tableColumn id="1" uniqueName="1" name="Date" queryTableFieldId="1" dataDxfId="37"/>
    <tableColumn id="3" uniqueName="3" name="PlayerClass" queryTableFieldId="3"/>
    <tableColumn id="4" uniqueName="4" name="EnemyClass" queryTableFieldId="4"/>
    <tableColumn id="5" uniqueName="5" name="DeckName" queryTableFieldId="5"/>
    <tableColumn id="6" uniqueName="6" name="GameMode" queryTableFieldId="6"/>
    <tableColumn id="7" uniqueName="7" name="PlayFirst" queryTableFieldId="7"/>
    <tableColumn id="8" uniqueName="8" name="Win" queryTableFieldId="8"/>
    <tableColumn id="9" uniqueName="9" name="Loss" queryTableFieldId="10" dataDxfId="36">
      <calculatedColumnFormula>IF(Tableau_hstats[Win]=1,0,1)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4" name="t_card_list" displayName="t_card_list" ref="A1:K384" totalsRowCount="1" headerRowDxfId="17" totalsRowDxfId="16">
  <autoFilter ref="A1:K383"/>
  <sortState ref="A2:K383">
    <sortCondition ref="D1:D383"/>
  </sortState>
  <tableColumns count="11">
    <tableColumn id="11" name="Num" totalsRowFunction="custom" dataDxfId="15" totalsRowDxfId="14">
      <totalsRowFormula>COUNT(t_card_list[Num]) &amp; "/" &amp; COUNTIF(t_card_list[Set],"=Expert")</totalsRowFormula>
    </tableColumn>
    <tableColumn id="1" name="Set" totalsRowDxfId="13"/>
    <tableColumn id="2" name="Name" dataDxfId="12" totalsRowDxfId="11"/>
    <tableColumn id="3" name="Class" totalsRowDxfId="10"/>
    <tableColumn id="4" name="Rarity" totalsRowDxfId="9"/>
    <tableColumn id="5" name="Type" totalsRowDxfId="8"/>
    <tableColumn id="6" name="Subtype" totalsRowDxfId="7"/>
    <tableColumn id="7" name="Mana" dataDxfId="6" totalsRowDxfId="5"/>
    <tableColumn id="8" name="Atk" dataDxfId="4" totalsRowDxfId="3"/>
    <tableColumn id="9" name="HP" dataDxfId="2" totalsRowDxfId="1"/>
    <tableColumn id="10" name="Text" totalsRowFunction="custom" totalsRowDxfId="0">
      <totalsRowFormula>SUBTOTAL(103,t_card_list[Name])</totalsRow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6" name="t_token_list" displayName="t_token_list" ref="A1:K56" totalsRowShown="0">
  <autoFilter ref="A1:K56"/>
  <tableColumns count="11">
    <tableColumn id="1" name="Name"/>
    <tableColumn id="2" name="Class"/>
    <tableColumn id="3" name="Rarity"/>
    <tableColumn id="4" name="Set"/>
    <tableColumn id="5" name="Type"/>
    <tableColumn id="6" name="Subtype"/>
    <tableColumn id="7" name="Mana"/>
    <tableColumn id="8" name="Attack"/>
    <tableColumn id="9" name="Health"/>
    <tableColumn id="10" name="Text"/>
    <tableColumn id="11" name="Token Created B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0"/>
  <sheetViews>
    <sheetView workbookViewId="0">
      <selection activeCell="I11" sqref="I11"/>
    </sheetView>
  </sheetViews>
  <sheetFormatPr baseColWidth="10" defaultRowHeight="15" x14ac:dyDescent="0.25"/>
  <sheetData>
    <row r="1" spans="1:1" x14ac:dyDescent="0.25">
      <c r="A1" s="2" t="s">
        <v>854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0</v>
      </c>
    </row>
    <row r="5" spans="1:1" x14ac:dyDescent="0.25">
      <c r="A5" t="s">
        <v>9</v>
      </c>
    </row>
    <row r="6" spans="1:1" x14ac:dyDescent="0.25">
      <c r="A6" t="s">
        <v>11</v>
      </c>
    </row>
    <row r="7" spans="1:1" x14ac:dyDescent="0.25">
      <c r="A7" t="s">
        <v>10</v>
      </c>
    </row>
    <row r="8" spans="1:1" x14ac:dyDescent="0.25">
      <c r="A8" t="s">
        <v>8</v>
      </c>
    </row>
    <row r="9" spans="1:1" x14ac:dyDescent="0.25">
      <c r="A9" t="s">
        <v>1</v>
      </c>
    </row>
    <row r="10" spans="1:1" x14ac:dyDescent="0.25">
      <c r="A10" t="s">
        <v>3</v>
      </c>
    </row>
  </sheetData>
  <sortState ref="A2:A10">
    <sortCondition ref="A2:A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pane ySplit="1" topLeftCell="A2" activePane="bottomLeft" state="frozen"/>
      <selection pane="bottomLeft" activeCell="D13" sqref="D13"/>
    </sheetView>
  </sheetViews>
  <sheetFormatPr baseColWidth="10" defaultRowHeight="15" x14ac:dyDescent="0.25"/>
  <cols>
    <col min="1" max="1" width="10.7109375" bestFit="1" customWidth="1"/>
    <col min="2" max="2" width="13.28515625" bestFit="1" customWidth="1"/>
    <col min="3" max="3" width="13.7109375" bestFit="1" customWidth="1"/>
    <col min="4" max="4" width="16.140625" bestFit="1" customWidth="1"/>
    <col min="5" max="5" width="13.85546875" bestFit="1" customWidth="1"/>
    <col min="6" max="6" width="10.85546875" bestFit="1" customWidth="1"/>
    <col min="7" max="8" width="7" bestFit="1" customWidth="1"/>
    <col min="9" max="9" width="7" customWidth="1"/>
    <col min="10" max="10" width="12.85546875" customWidth="1"/>
    <col min="11" max="13" width="6.140625" customWidth="1"/>
    <col min="14" max="14" width="8.85546875" customWidth="1"/>
    <col min="15" max="15" width="11.85546875" bestFit="1" customWidth="1"/>
    <col min="16" max="16" width="5.140625" customWidth="1"/>
    <col min="17" max="17" width="13.140625" customWidth="1"/>
    <col min="18" max="20" width="6.140625" customWidth="1"/>
    <col min="21" max="21" width="8.85546875" customWidth="1"/>
    <col min="22" max="22" width="10.85546875" customWidth="1"/>
  </cols>
  <sheetData>
    <row r="1" spans="1:21" ht="15.75" x14ac:dyDescent="0.25">
      <c r="A1" s="43" t="s">
        <v>5</v>
      </c>
      <c r="B1" s="43" t="s">
        <v>859</v>
      </c>
      <c r="C1" s="43" t="s">
        <v>860</v>
      </c>
      <c r="D1" s="43" t="s">
        <v>861</v>
      </c>
      <c r="E1" s="43" t="s">
        <v>862</v>
      </c>
      <c r="F1" s="43" t="s">
        <v>863</v>
      </c>
      <c r="G1" s="43" t="s">
        <v>12</v>
      </c>
      <c r="H1" s="43" t="s">
        <v>13</v>
      </c>
      <c r="J1" s="24" t="str">
        <f t="shared" ref="J1:M1" si="0">J16</f>
        <v>Total</v>
      </c>
      <c r="K1" s="25">
        <f t="shared" si="0"/>
        <v>5</v>
      </c>
      <c r="L1" s="26">
        <f t="shared" si="0"/>
        <v>2</v>
      </c>
      <c r="M1" s="17">
        <f t="shared" si="0"/>
        <v>7</v>
      </c>
      <c r="N1" s="23">
        <f>IF(ISERROR(K1/M1),"N/A",K1/M1)</f>
        <v>0.7142857142857143</v>
      </c>
      <c r="Q1" s="30">
        <f ca="1">TODAY()</f>
        <v>41654</v>
      </c>
      <c r="R1" s="61" t="str">
        <f ca="1">COUNTIFS(Tableau_hstats[Date],$Q$1,Tableau_hstats[Win],1) &amp; " - " &amp; COUNTIFS(Tableau_hstats[Date],$Q$1,Tableau_hstats[Win],0)</f>
        <v>0 - 0</v>
      </c>
      <c r="S1" s="62"/>
      <c r="T1" s="32" t="str">
        <f ca="1">"(" &amp; COUNTIFS(Tableau_hstats[Date],$Q$1,Tableau_hstats[Win],1) + COUNTIFS(Tableau_hstats[Date],$Q$1,Tableau_hstats[Win],0) &amp; ")"</f>
        <v>(0)</v>
      </c>
      <c r="U1" s="31" t="e">
        <f ca="1">COUNTIFS(Tableau_hstats[Date],$Q$1,Tableau_hstats[Win],1) / (COUNTIFS(Tableau_hstats[Date],$Q$1,Tableau_hstats[Win],1) + COUNTIFS(Tableau_hstats[Date],$Q$1,Tableau_hstats[Win],0))</f>
        <v>#DIV/0!</v>
      </c>
    </row>
    <row r="2" spans="1:21" x14ac:dyDescent="0.25">
      <c r="A2" s="1">
        <v>41647</v>
      </c>
      <c r="B2" t="s">
        <v>10</v>
      </c>
      <c r="C2" t="s">
        <v>2</v>
      </c>
      <c r="D2" t="s">
        <v>864</v>
      </c>
      <c r="E2" t="s">
        <v>15</v>
      </c>
      <c r="F2">
        <v>1</v>
      </c>
      <c r="G2">
        <v>1</v>
      </c>
      <c r="H2">
        <f>IF(Tableau_hstats[Win]=1,0,1)</f>
        <v>0</v>
      </c>
    </row>
    <row r="3" spans="1:21" x14ac:dyDescent="0.25">
      <c r="A3" s="1">
        <v>41647</v>
      </c>
      <c r="B3" t="s">
        <v>10</v>
      </c>
      <c r="C3" t="s">
        <v>9</v>
      </c>
      <c r="D3" t="s">
        <v>864</v>
      </c>
      <c r="E3" t="s">
        <v>15</v>
      </c>
      <c r="F3">
        <v>0</v>
      </c>
      <c r="G3">
        <v>0</v>
      </c>
      <c r="H3">
        <f>IF(Tableau_hstats[Win]=1,0,1)</f>
        <v>1</v>
      </c>
    </row>
    <row r="4" spans="1:21" x14ac:dyDescent="0.25">
      <c r="A4" s="1">
        <v>41647</v>
      </c>
      <c r="B4" t="s">
        <v>10</v>
      </c>
      <c r="C4" t="s">
        <v>4</v>
      </c>
      <c r="D4" t="s">
        <v>864</v>
      </c>
      <c r="E4" t="s">
        <v>15</v>
      </c>
      <c r="F4">
        <v>1</v>
      </c>
      <c r="G4">
        <v>1</v>
      </c>
      <c r="H4">
        <f>IF(Tableau_hstats[Win]=1,0,1)</f>
        <v>0</v>
      </c>
    </row>
    <row r="5" spans="1:21" x14ac:dyDescent="0.25">
      <c r="A5" s="1">
        <v>41647</v>
      </c>
      <c r="B5" t="s">
        <v>10</v>
      </c>
      <c r="C5" t="s">
        <v>1</v>
      </c>
      <c r="D5" t="s">
        <v>874</v>
      </c>
      <c r="E5" t="s">
        <v>865</v>
      </c>
      <c r="F5">
        <v>1</v>
      </c>
      <c r="G5">
        <v>1</v>
      </c>
      <c r="H5">
        <f>IF(Tableau_hstats[Win]=1,0,1)</f>
        <v>0</v>
      </c>
      <c r="J5" s="29" t="s">
        <v>853</v>
      </c>
      <c r="K5" s="27"/>
      <c r="L5" s="27"/>
      <c r="M5" s="27"/>
      <c r="N5" s="27"/>
      <c r="O5" s="27"/>
      <c r="Q5" s="29" t="s">
        <v>852</v>
      </c>
      <c r="R5" s="27"/>
      <c r="S5" s="27"/>
      <c r="T5" s="27"/>
      <c r="U5" s="27"/>
    </row>
    <row r="6" spans="1:21" ht="15.75" x14ac:dyDescent="0.25">
      <c r="A6" s="1">
        <v>41647</v>
      </c>
      <c r="B6" t="s">
        <v>10</v>
      </c>
      <c r="C6" t="s">
        <v>0</v>
      </c>
      <c r="D6" t="s">
        <v>874</v>
      </c>
      <c r="E6" t="s">
        <v>865</v>
      </c>
      <c r="F6">
        <v>1</v>
      </c>
      <c r="G6">
        <v>0</v>
      </c>
      <c r="H6">
        <f>IF(Tableau_hstats[Win]=1,0,1)</f>
        <v>1</v>
      </c>
      <c r="J6" s="28"/>
      <c r="K6" s="16" t="s">
        <v>12</v>
      </c>
      <c r="L6" s="17" t="s">
        <v>13</v>
      </c>
      <c r="M6" s="17" t="s">
        <v>14</v>
      </c>
      <c r="N6" s="18" t="s">
        <v>851</v>
      </c>
      <c r="O6" s="15" t="s">
        <v>858</v>
      </c>
      <c r="Q6" s="28"/>
      <c r="R6" s="16" t="s">
        <v>12</v>
      </c>
      <c r="S6" s="17" t="s">
        <v>13</v>
      </c>
      <c r="T6" s="17" t="s">
        <v>14</v>
      </c>
      <c r="U6" s="18" t="s">
        <v>851</v>
      </c>
    </row>
    <row r="7" spans="1:21" ht="15.75" x14ac:dyDescent="0.25">
      <c r="A7" s="1">
        <v>41647</v>
      </c>
      <c r="B7" t="s">
        <v>10</v>
      </c>
      <c r="C7" t="s">
        <v>11</v>
      </c>
      <c r="D7" t="s">
        <v>874</v>
      </c>
      <c r="E7" t="s">
        <v>865</v>
      </c>
      <c r="F7">
        <v>0</v>
      </c>
      <c r="G7">
        <v>1</v>
      </c>
      <c r="H7">
        <f>IF(Tableau_hstats[Win]=1,0,1)</f>
        <v>0</v>
      </c>
      <c r="J7" s="15" t="s">
        <v>2</v>
      </c>
      <c r="K7" s="20">
        <f>COUNTIFS(Tableau_hstats[EnemyClass],$J7,Tableau_hstats[Win],1)</f>
        <v>1</v>
      </c>
      <c r="L7" s="14">
        <f>COUNTIFS(Tableau_hstats[EnemyClass],$J7,Tableau_hstats[Win],0)</f>
        <v>0</v>
      </c>
      <c r="M7" s="14">
        <f>SUM(K7:L7)</f>
        <v>1</v>
      </c>
      <c r="N7" s="44">
        <f>IF(ISERROR(K7/M7),"N/A",K7/M7)</f>
        <v>1</v>
      </c>
      <c r="O7" s="45">
        <f>M7/$M$16</f>
        <v>0.14285714285714285</v>
      </c>
      <c r="Q7" s="15" t="s">
        <v>2</v>
      </c>
      <c r="R7" s="20">
        <f>COUNTIFS(Tableau_hstats[PlayerClass],Q7,Tableau_hstats[Win],1)</f>
        <v>0</v>
      </c>
      <c r="S7" s="14">
        <f>COUNTIFS(Tableau_hstats[PlayerClass],Q7,Tableau_hstats[Win],0)</f>
        <v>0</v>
      </c>
      <c r="T7" s="37">
        <f t="shared" ref="T7" si="1">SUM(R7:S7)</f>
        <v>0</v>
      </c>
      <c r="U7" s="33" t="str">
        <f t="shared" ref="U7:U15" si="2">IF(ISERROR(R7/T7),"N/A",R7/T7)</f>
        <v>N/A</v>
      </c>
    </row>
    <row r="8" spans="1:21" ht="15.75" x14ac:dyDescent="0.25">
      <c r="A8" s="1">
        <v>41647</v>
      </c>
      <c r="B8" t="s">
        <v>10</v>
      </c>
      <c r="C8" t="s">
        <v>1</v>
      </c>
      <c r="D8" t="s">
        <v>874</v>
      </c>
      <c r="E8" t="s">
        <v>865</v>
      </c>
      <c r="F8">
        <v>0</v>
      </c>
      <c r="G8">
        <v>1</v>
      </c>
      <c r="H8">
        <f>IF(Tableau_hstats[Win]=1,0,1)</f>
        <v>0</v>
      </c>
      <c r="J8" s="15" t="s">
        <v>4</v>
      </c>
      <c r="K8" s="19">
        <f>COUNTIFS(Tableau_hstats[EnemyClass],$J8,Tableau_hstats[Win],1)</f>
        <v>1</v>
      </c>
      <c r="L8" s="13">
        <f>COUNTIFS(Tableau_hstats[EnemyClass],$J8,Tableau_hstats[Win],0)</f>
        <v>0</v>
      </c>
      <c r="M8" s="13">
        <f t="shared" ref="M8:M15" si="3">SUM(K8:L8)</f>
        <v>1</v>
      </c>
      <c r="N8" s="46">
        <f t="shared" ref="N8:N15" si="4">IF(ISERROR(K8/M8),"N/A",K8/M8)</f>
        <v>1</v>
      </c>
      <c r="O8" s="47">
        <f t="shared" ref="O8:O15" si="5">M8/$M$16</f>
        <v>0.14285714285714285</v>
      </c>
      <c r="Q8" s="15" t="s">
        <v>4</v>
      </c>
      <c r="R8" s="19">
        <f>COUNTIFS(Tableau_hstats[PlayerClass],Q8,Tableau_hstats[Win],1)</f>
        <v>0</v>
      </c>
      <c r="S8" s="13">
        <f>COUNTIFS(Tableau_hstats[PlayerClass],Q8,Tableau_hstats[Win],0)</f>
        <v>0</v>
      </c>
      <c r="T8" s="36">
        <f t="shared" ref="T8:T15" si="6">SUM(R8:S8)</f>
        <v>0</v>
      </c>
      <c r="U8" s="34" t="str">
        <f t="shared" si="2"/>
        <v>N/A</v>
      </c>
    </row>
    <row r="9" spans="1:21" ht="15.75" x14ac:dyDescent="0.25">
      <c r="J9" s="15" t="s">
        <v>0</v>
      </c>
      <c r="K9" s="20">
        <f>COUNTIFS(Tableau_hstats[EnemyClass],$J9,Tableau_hstats[Win],1)</f>
        <v>0</v>
      </c>
      <c r="L9" s="14">
        <f>COUNTIFS(Tableau_hstats[EnemyClass],$J9,Tableau_hstats[Win],0)</f>
        <v>1</v>
      </c>
      <c r="M9" s="14">
        <f t="shared" si="3"/>
        <v>1</v>
      </c>
      <c r="N9" s="44">
        <f t="shared" si="4"/>
        <v>0</v>
      </c>
      <c r="O9" s="48">
        <f t="shared" si="5"/>
        <v>0.14285714285714285</v>
      </c>
      <c r="Q9" s="15" t="s">
        <v>0</v>
      </c>
      <c r="R9" s="20">
        <f>COUNTIFS(Tableau_hstats[PlayerClass],Q9,Tableau_hstats[Win],1)</f>
        <v>0</v>
      </c>
      <c r="S9" s="14">
        <f>COUNTIFS(Tableau_hstats[PlayerClass],Q9,Tableau_hstats[Win],0)</f>
        <v>0</v>
      </c>
      <c r="T9" s="37">
        <f t="shared" si="6"/>
        <v>0</v>
      </c>
      <c r="U9" s="35" t="str">
        <f t="shared" si="2"/>
        <v>N/A</v>
      </c>
    </row>
    <row r="10" spans="1:21" ht="15.75" x14ac:dyDescent="0.25">
      <c r="J10" s="15" t="s">
        <v>9</v>
      </c>
      <c r="K10" s="19">
        <f>COUNTIFS(Tableau_hstats[EnemyClass],$J10,Tableau_hstats[Win],1)</f>
        <v>0</v>
      </c>
      <c r="L10" s="13">
        <f>COUNTIFS(Tableau_hstats[EnemyClass],$J10,Tableau_hstats[Win],0)</f>
        <v>1</v>
      </c>
      <c r="M10" s="13">
        <f t="shared" si="3"/>
        <v>1</v>
      </c>
      <c r="N10" s="46">
        <f t="shared" si="4"/>
        <v>0</v>
      </c>
      <c r="O10" s="47">
        <f t="shared" si="5"/>
        <v>0.14285714285714285</v>
      </c>
      <c r="Q10" s="15" t="s">
        <v>9</v>
      </c>
      <c r="R10" s="19">
        <f>COUNTIFS(Tableau_hstats[PlayerClass],Q10,Tableau_hstats[Win],1)</f>
        <v>0</v>
      </c>
      <c r="S10" s="13">
        <f>COUNTIFS(Tableau_hstats[PlayerClass],Q10,Tableau_hstats[Win],0)</f>
        <v>0</v>
      </c>
      <c r="T10" s="36">
        <f t="shared" si="6"/>
        <v>0</v>
      </c>
      <c r="U10" s="34" t="str">
        <f t="shared" si="2"/>
        <v>N/A</v>
      </c>
    </row>
    <row r="11" spans="1:21" ht="15.75" x14ac:dyDescent="0.25">
      <c r="J11" s="15" t="s">
        <v>11</v>
      </c>
      <c r="K11" s="20">
        <f>COUNTIFS(Tableau_hstats[EnemyClass],$J11,Tableau_hstats[Win],1)</f>
        <v>1</v>
      </c>
      <c r="L11" s="14">
        <f>COUNTIFS(Tableau_hstats[EnemyClass],$J11,Tableau_hstats[Win],0)</f>
        <v>0</v>
      </c>
      <c r="M11" s="14">
        <f t="shared" si="3"/>
        <v>1</v>
      </c>
      <c r="N11" s="44">
        <f t="shared" si="4"/>
        <v>1</v>
      </c>
      <c r="O11" s="48">
        <f t="shared" si="5"/>
        <v>0.14285714285714285</v>
      </c>
      <c r="Q11" s="15" t="s">
        <v>11</v>
      </c>
      <c r="R11" s="20">
        <f>COUNTIFS(Tableau_hstats[PlayerClass],Q11,Tableau_hstats[Win],1)</f>
        <v>0</v>
      </c>
      <c r="S11" s="14">
        <f>COUNTIFS(Tableau_hstats[PlayerClass],Q11,Tableau_hstats[Win],0)</f>
        <v>0</v>
      </c>
      <c r="T11" s="37">
        <f t="shared" si="6"/>
        <v>0</v>
      </c>
      <c r="U11" s="35" t="str">
        <f t="shared" si="2"/>
        <v>N/A</v>
      </c>
    </row>
    <row r="12" spans="1:21" ht="15.75" x14ac:dyDescent="0.25">
      <c r="J12" s="15" t="s">
        <v>10</v>
      </c>
      <c r="K12" s="19">
        <f>COUNTIFS(Tableau_hstats[EnemyClass],$J12,Tableau_hstats[Win],1)</f>
        <v>0</v>
      </c>
      <c r="L12" s="13">
        <f>COUNTIFS(Tableau_hstats[EnemyClass],$J12,Tableau_hstats[Win],0)</f>
        <v>0</v>
      </c>
      <c r="M12" s="13">
        <f t="shared" si="3"/>
        <v>0</v>
      </c>
      <c r="N12" s="46" t="str">
        <f t="shared" si="4"/>
        <v>N/A</v>
      </c>
      <c r="O12" s="47">
        <f t="shared" si="5"/>
        <v>0</v>
      </c>
      <c r="Q12" s="15" t="s">
        <v>10</v>
      </c>
      <c r="R12" s="19">
        <f>COUNTIFS(Tableau_hstats[PlayerClass],Q12,Tableau_hstats[Win],1)</f>
        <v>5</v>
      </c>
      <c r="S12" s="13">
        <f>COUNTIFS(Tableau_hstats[PlayerClass],Q12,Tableau_hstats[Win],0)</f>
        <v>2</v>
      </c>
      <c r="T12" s="36">
        <f t="shared" si="6"/>
        <v>7</v>
      </c>
      <c r="U12" s="34">
        <f t="shared" si="2"/>
        <v>0.7142857142857143</v>
      </c>
    </row>
    <row r="13" spans="1:21" ht="15.75" x14ac:dyDescent="0.25">
      <c r="J13" s="15" t="s">
        <v>8</v>
      </c>
      <c r="K13" s="20">
        <f>COUNTIFS(Tableau_hstats[EnemyClass],$J13,Tableau_hstats[Win],1)</f>
        <v>0</v>
      </c>
      <c r="L13" s="14">
        <f>COUNTIFS(Tableau_hstats[EnemyClass],$J13,Tableau_hstats[Win],0)</f>
        <v>0</v>
      </c>
      <c r="M13" s="14">
        <f t="shared" si="3"/>
        <v>0</v>
      </c>
      <c r="N13" s="44" t="str">
        <f t="shared" si="4"/>
        <v>N/A</v>
      </c>
      <c r="O13" s="48">
        <f t="shared" si="5"/>
        <v>0</v>
      </c>
      <c r="Q13" s="15" t="s">
        <v>8</v>
      </c>
      <c r="R13" s="20">
        <f>COUNTIFS(Tableau_hstats[PlayerClass],Q13,Tableau_hstats[Win],1)</f>
        <v>0</v>
      </c>
      <c r="S13" s="14">
        <f>COUNTIFS(Tableau_hstats[PlayerClass],Q13,Tableau_hstats[Win],0)</f>
        <v>0</v>
      </c>
      <c r="T13" s="37">
        <f t="shared" si="6"/>
        <v>0</v>
      </c>
      <c r="U13" s="35" t="str">
        <f t="shared" si="2"/>
        <v>N/A</v>
      </c>
    </row>
    <row r="14" spans="1:21" ht="15.75" x14ac:dyDescent="0.25">
      <c r="J14" s="15" t="s">
        <v>1</v>
      </c>
      <c r="K14" s="19">
        <f>COUNTIFS(Tableau_hstats[EnemyClass],$J14,Tableau_hstats[Win],1)</f>
        <v>2</v>
      </c>
      <c r="L14" s="13">
        <f>COUNTIFS(Tableau_hstats[EnemyClass],$J14,Tableau_hstats[Win],0)</f>
        <v>0</v>
      </c>
      <c r="M14" s="13">
        <f t="shared" si="3"/>
        <v>2</v>
      </c>
      <c r="N14" s="46">
        <f t="shared" si="4"/>
        <v>1</v>
      </c>
      <c r="O14" s="47">
        <f t="shared" si="5"/>
        <v>0.2857142857142857</v>
      </c>
      <c r="Q14" s="15" t="s">
        <v>1</v>
      </c>
      <c r="R14" s="19">
        <f>COUNTIFS(Tableau_hstats[PlayerClass],Q14,Tableau_hstats[Win],1)</f>
        <v>0</v>
      </c>
      <c r="S14" s="13">
        <f>COUNTIFS(Tableau_hstats[PlayerClass],Q14,Tableau_hstats[Win],0)</f>
        <v>0</v>
      </c>
      <c r="T14" s="36">
        <f t="shared" si="6"/>
        <v>0</v>
      </c>
      <c r="U14" s="34" t="str">
        <f t="shared" si="2"/>
        <v>N/A</v>
      </c>
    </row>
    <row r="15" spans="1:21" ht="15.75" x14ac:dyDescent="0.25">
      <c r="J15" s="15" t="s">
        <v>3</v>
      </c>
      <c r="K15" s="21">
        <f>COUNTIFS(Tableau_hstats[EnemyClass],$J15,Tableau_hstats[Win],1)</f>
        <v>0</v>
      </c>
      <c r="L15" s="22">
        <f>COUNTIFS(Tableau_hstats[EnemyClass],$J15,Tableau_hstats[Win],0)</f>
        <v>0</v>
      </c>
      <c r="M15" s="22">
        <f t="shared" si="3"/>
        <v>0</v>
      </c>
      <c r="N15" s="49" t="str">
        <f t="shared" si="4"/>
        <v>N/A</v>
      </c>
      <c r="O15" s="50">
        <f t="shared" si="5"/>
        <v>0</v>
      </c>
      <c r="Q15" s="15" t="s">
        <v>3</v>
      </c>
      <c r="R15" s="21">
        <f>COUNTIFS(Tableau_hstats[PlayerClass],Q15,Tableau_hstats[Win],1)</f>
        <v>0</v>
      </c>
      <c r="S15" s="22">
        <f>COUNTIFS(Tableau_hstats[PlayerClass],Q15,Tableau_hstats[Win],0)</f>
        <v>0</v>
      </c>
      <c r="T15" s="38">
        <f t="shared" si="6"/>
        <v>0</v>
      </c>
      <c r="U15" s="41" t="str">
        <f t="shared" si="2"/>
        <v>N/A</v>
      </c>
    </row>
    <row r="16" spans="1:21" ht="15.75" x14ac:dyDescent="0.25">
      <c r="J16" s="24" t="s">
        <v>14</v>
      </c>
      <c r="K16" s="25">
        <f>SUM(K7:K15)</f>
        <v>5</v>
      </c>
      <c r="L16" s="26">
        <f>SUM(L7:L15)</f>
        <v>2</v>
      </c>
      <c r="M16" s="17">
        <f>SUM(K16:L16)</f>
        <v>7</v>
      </c>
      <c r="N16" s="40">
        <f t="shared" ref="N16" si="7">IF(ISERROR(K16/M16),"N/A",K16/M16)</f>
        <v>0.7142857142857143</v>
      </c>
      <c r="O16" s="39">
        <f>M16/$M$16</f>
        <v>1</v>
      </c>
    </row>
    <row r="19" spans="10:14" ht="15.75" x14ac:dyDescent="0.25">
      <c r="J19" s="29" t="s">
        <v>872</v>
      </c>
      <c r="K19" s="27"/>
      <c r="L19" s="27"/>
      <c r="M19" s="63" t="s">
        <v>10</v>
      </c>
      <c r="N19" s="64"/>
    </row>
    <row r="20" spans="10:14" ht="15.75" x14ac:dyDescent="0.25">
      <c r="J20" s="28"/>
      <c r="K20" s="16" t="s">
        <v>12</v>
      </c>
      <c r="L20" s="17" t="s">
        <v>13</v>
      </c>
      <c r="M20" s="17" t="s">
        <v>14</v>
      </c>
      <c r="N20" s="18" t="s">
        <v>851</v>
      </c>
    </row>
    <row r="21" spans="10:14" ht="15.75" x14ac:dyDescent="0.25">
      <c r="J21" s="15" t="s">
        <v>2</v>
      </c>
      <c r="K21" s="20">
        <f>COUNTIFS(Tableau_hstats[EnemyClass],$J21,Tableau_hstats[Win],1,Tableau_hstats[PlayerClass],M$19)</f>
        <v>1</v>
      </c>
      <c r="L21" s="14">
        <f>COUNTIFS(Tableau_hstats[EnemyClass],$J21,Tableau_hstats[Win],0,Tableau_hstats[PlayerClass],M$19)</f>
        <v>0</v>
      </c>
      <c r="M21" s="14">
        <f>SUM(K21:L21)</f>
        <v>1</v>
      </c>
      <c r="N21" s="44">
        <f>IF(ISERROR(K21/M21),"N/A",K21/M21)</f>
        <v>1</v>
      </c>
    </row>
    <row r="22" spans="10:14" ht="15.75" x14ac:dyDescent="0.25">
      <c r="J22" s="15" t="s">
        <v>4</v>
      </c>
      <c r="K22" s="19">
        <f>COUNTIFS(Tableau_hstats[EnemyClass],$J22,Tableau_hstats[Win],1,Tableau_hstats[PlayerClass],M$19)</f>
        <v>1</v>
      </c>
      <c r="L22" s="13">
        <f>COUNTIFS(Tableau_hstats[EnemyClass],$J22,Tableau_hstats[Win],0,Tableau_hstats[PlayerClass],M$19)</f>
        <v>0</v>
      </c>
      <c r="M22" s="13">
        <f t="shared" ref="M22:M29" si="8">SUM(K22:L22)</f>
        <v>1</v>
      </c>
      <c r="N22" s="46">
        <f t="shared" ref="N22:N30" si="9">IF(ISERROR(K22/M22),"N/A",K22/M22)</f>
        <v>1</v>
      </c>
    </row>
    <row r="23" spans="10:14" ht="15.75" x14ac:dyDescent="0.25">
      <c r="J23" s="15" t="s">
        <v>0</v>
      </c>
      <c r="K23" s="20">
        <f>COUNTIFS(Tableau_hstats[EnemyClass],$J23,Tableau_hstats[Win],1,Tableau_hstats[PlayerClass],M$19)</f>
        <v>0</v>
      </c>
      <c r="L23" s="14">
        <f>COUNTIFS(Tableau_hstats[EnemyClass],$J23,Tableau_hstats[Win],0,Tableau_hstats[PlayerClass],M$19)</f>
        <v>1</v>
      </c>
      <c r="M23" s="14">
        <f t="shared" si="8"/>
        <v>1</v>
      </c>
      <c r="N23" s="44">
        <f t="shared" si="9"/>
        <v>0</v>
      </c>
    </row>
    <row r="24" spans="10:14" ht="15.75" x14ac:dyDescent="0.25">
      <c r="J24" s="15" t="s">
        <v>9</v>
      </c>
      <c r="K24" s="19">
        <f>COUNTIFS(Tableau_hstats[EnemyClass],$J24,Tableau_hstats[Win],1,Tableau_hstats[PlayerClass],M$19)</f>
        <v>0</v>
      </c>
      <c r="L24" s="13">
        <f>COUNTIFS(Tableau_hstats[EnemyClass],$J24,Tableau_hstats[Win],0,Tableau_hstats[PlayerClass],M$19)</f>
        <v>1</v>
      </c>
      <c r="M24" s="13">
        <f t="shared" si="8"/>
        <v>1</v>
      </c>
      <c r="N24" s="46">
        <f t="shared" si="9"/>
        <v>0</v>
      </c>
    </row>
    <row r="25" spans="10:14" ht="15.75" x14ac:dyDescent="0.25">
      <c r="J25" s="15" t="s">
        <v>11</v>
      </c>
      <c r="K25" s="20">
        <f>COUNTIFS(Tableau_hstats[EnemyClass],$J25,Tableau_hstats[Win],1,Tableau_hstats[PlayerClass],M$19)</f>
        <v>1</v>
      </c>
      <c r="L25" s="14">
        <f>COUNTIFS(Tableau_hstats[EnemyClass],$J25,Tableau_hstats[Win],0,Tableau_hstats[PlayerClass],M$19)</f>
        <v>0</v>
      </c>
      <c r="M25" s="14">
        <f t="shared" si="8"/>
        <v>1</v>
      </c>
      <c r="N25" s="44">
        <f t="shared" si="9"/>
        <v>1</v>
      </c>
    </row>
    <row r="26" spans="10:14" ht="15.75" x14ac:dyDescent="0.25">
      <c r="J26" s="15" t="s">
        <v>10</v>
      </c>
      <c r="K26" s="19">
        <f>COUNTIFS(Tableau_hstats[EnemyClass],$J26,Tableau_hstats[Win],1,Tableau_hstats[PlayerClass],M$19)</f>
        <v>0</v>
      </c>
      <c r="L26" s="13">
        <f>COUNTIFS(Tableau_hstats[EnemyClass],$J26,Tableau_hstats[Win],0,Tableau_hstats[PlayerClass],M$19)</f>
        <v>0</v>
      </c>
      <c r="M26" s="13">
        <f t="shared" si="8"/>
        <v>0</v>
      </c>
      <c r="N26" s="46" t="str">
        <f t="shared" si="9"/>
        <v>N/A</v>
      </c>
    </row>
    <row r="27" spans="10:14" ht="15.75" x14ac:dyDescent="0.25">
      <c r="J27" s="15" t="s">
        <v>8</v>
      </c>
      <c r="K27" s="20">
        <f>COUNTIFS(Tableau_hstats[EnemyClass],$J27,Tableau_hstats[Win],1,Tableau_hstats[PlayerClass],M$19)</f>
        <v>0</v>
      </c>
      <c r="L27" s="14">
        <f>COUNTIFS(Tableau_hstats[EnemyClass],$J27,Tableau_hstats[Win],0,Tableau_hstats[PlayerClass],M$19)</f>
        <v>0</v>
      </c>
      <c r="M27" s="14">
        <f t="shared" si="8"/>
        <v>0</v>
      </c>
      <c r="N27" s="44" t="str">
        <f t="shared" si="9"/>
        <v>N/A</v>
      </c>
    </row>
    <row r="28" spans="10:14" ht="15.75" x14ac:dyDescent="0.25">
      <c r="J28" s="15" t="s">
        <v>1</v>
      </c>
      <c r="K28" s="19">
        <f>COUNTIFS(Tableau_hstats[EnemyClass],$J28,Tableau_hstats[Win],1,Tableau_hstats[PlayerClass],M$19)</f>
        <v>2</v>
      </c>
      <c r="L28" s="13">
        <f>COUNTIFS(Tableau_hstats[EnemyClass],$J28,Tableau_hstats[Win],0,Tableau_hstats[PlayerClass],M$19)</f>
        <v>0</v>
      </c>
      <c r="M28" s="13">
        <f t="shared" si="8"/>
        <v>2</v>
      </c>
      <c r="N28" s="46">
        <f t="shared" si="9"/>
        <v>1</v>
      </c>
    </row>
    <row r="29" spans="10:14" ht="15.75" x14ac:dyDescent="0.25">
      <c r="J29" s="15" t="s">
        <v>3</v>
      </c>
      <c r="K29" s="21">
        <f>COUNTIFS(Tableau_hstats[EnemyClass],$J29,Tableau_hstats[Win],1,Tableau_hstats[PlayerClass],M$19)</f>
        <v>0</v>
      </c>
      <c r="L29" s="22">
        <f>COUNTIFS(Tableau_hstats[EnemyClass],$J29,Tableau_hstats[Win],0,Tableau_hstats[PlayerClass],M$19)</f>
        <v>0</v>
      </c>
      <c r="M29" s="22">
        <f t="shared" si="8"/>
        <v>0</v>
      </c>
      <c r="N29" s="49" t="str">
        <f t="shared" si="9"/>
        <v>N/A</v>
      </c>
    </row>
    <row r="30" spans="10:14" ht="15.75" x14ac:dyDescent="0.25">
      <c r="J30" s="24" t="s">
        <v>14</v>
      </c>
      <c r="K30" s="25">
        <f>SUM(K21:K29)</f>
        <v>5</v>
      </c>
      <c r="L30" s="26">
        <f>SUM(L21:L29)</f>
        <v>2</v>
      </c>
      <c r="M30" s="17">
        <f>SUM(K30:L30)</f>
        <v>7</v>
      </c>
      <c r="N30" s="39">
        <f t="shared" si="9"/>
        <v>0.7142857142857143</v>
      </c>
    </row>
  </sheetData>
  <mergeCells count="2">
    <mergeCell ref="R1:S1"/>
    <mergeCell ref="M19:N19"/>
  </mergeCells>
  <conditionalFormatting sqref="O7:O15">
    <cfRule type="colorScale" priority="7">
      <colorScale>
        <cfvo type="min"/>
        <cfvo type="percentile" val="50"/>
        <cfvo type="max"/>
        <color theme="9" tint="0.79998168889431442"/>
        <color theme="9" tint="0.39997558519241921"/>
        <color rgb="FFF8696B"/>
      </colorScale>
    </cfRule>
  </conditionalFormatting>
  <conditionalFormatting sqref="N8:N15">
    <cfRule type="colorScale" priority="6">
      <colorScale>
        <cfvo type="min"/>
        <cfvo type="percentile" val="50"/>
        <cfvo type="max"/>
        <color theme="9" tint="0.79998168889431442"/>
        <color theme="9" tint="0.39997558519241921"/>
        <color theme="9" tint="-0.249977111117893"/>
      </colorScale>
    </cfRule>
  </conditionalFormatting>
  <conditionalFormatting sqref="U7:U15">
    <cfRule type="colorScale" priority="5">
      <colorScale>
        <cfvo type="min"/>
        <cfvo type="percentile" val="50"/>
        <cfvo type="max"/>
        <color theme="9" tint="0.79998168889431442"/>
        <color theme="9" tint="0.39997558519241921"/>
        <color theme="9" tint="-0.249977111117893"/>
      </colorScale>
    </cfRule>
  </conditionalFormatting>
  <conditionalFormatting sqref="N7">
    <cfRule type="colorScale" priority="4">
      <colorScale>
        <cfvo type="min"/>
        <cfvo type="percentile" val="50"/>
        <cfvo type="max"/>
        <color theme="9" tint="0.79998168889431442"/>
        <color theme="9" tint="0.39997558519241921"/>
        <color theme="9" tint="-0.249977111117893"/>
      </colorScale>
    </cfRule>
  </conditionalFormatting>
  <conditionalFormatting sqref="N22:N29">
    <cfRule type="colorScale" priority="2">
      <colorScale>
        <cfvo type="min"/>
        <cfvo type="percentile" val="50"/>
        <cfvo type="max"/>
        <color theme="9" tint="0.79998168889431442"/>
        <color theme="9" tint="0.39997558519241921"/>
        <color theme="9" tint="-0.249977111117893"/>
      </colorScale>
    </cfRule>
  </conditionalFormatting>
  <conditionalFormatting sqref="N21">
    <cfRule type="colorScale" priority="1">
      <colorScale>
        <cfvo type="min"/>
        <cfvo type="percentile" val="50"/>
        <cfvo type="max"/>
        <color theme="9" tint="0.79998168889431442"/>
        <color theme="9" tint="0.39997558519241921"/>
        <color theme="9" tint="-0.249977111117893"/>
      </colorScale>
    </cfRule>
  </conditionalFormatting>
  <dataValidations count="1">
    <dataValidation type="list" allowBlank="1" showInputMessage="1" showErrorMessage="1" sqref="M19">
      <formula1>listClass</formula1>
    </dataValidation>
  </dataValidations>
  <pageMargins left="0.7" right="0.7" top="0.75" bottom="0.75" header="0.3" footer="0.3"/>
  <pageSetup orientation="portrait" horizontalDpi="200" verticalDpi="200" copies="0" r:id="rId1"/>
  <ignoredErrors>
    <ignoredError sqref="U1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D20" sqref="D20"/>
    </sheetView>
  </sheetViews>
  <sheetFormatPr baseColWidth="10" defaultRowHeight="15.75" x14ac:dyDescent="0.25"/>
  <cols>
    <col min="1" max="1" width="5.85546875" style="12" customWidth="1"/>
    <col min="2" max="2" width="13.85546875" style="12" bestFit="1" customWidth="1"/>
    <col min="3" max="3" width="14.140625" style="12" bestFit="1" customWidth="1"/>
    <col min="4" max="4" width="13.5703125" style="12" customWidth="1"/>
    <col min="5" max="6" width="11.42578125" style="12" customWidth="1"/>
    <col min="7" max="7" width="6.42578125" style="52" customWidth="1"/>
    <col min="8" max="15" width="11.42578125" style="12" customWidth="1"/>
    <col min="16" max="16384" width="11.42578125" style="12"/>
  </cols>
  <sheetData>
    <row r="2" spans="2:9" x14ac:dyDescent="0.25">
      <c r="B2" s="55" t="s">
        <v>5</v>
      </c>
      <c r="C2" s="12" t="s">
        <v>867</v>
      </c>
    </row>
    <row r="3" spans="2:9" x14ac:dyDescent="0.25">
      <c r="B3" s="55" t="s">
        <v>870</v>
      </c>
      <c r="C3" s="12" t="s">
        <v>865</v>
      </c>
    </row>
    <row r="4" spans="2:9" x14ac:dyDescent="0.25">
      <c r="B4" s="55" t="s">
        <v>869</v>
      </c>
      <c r="C4" s="12" t="s">
        <v>10</v>
      </c>
    </row>
    <row r="5" spans="2:9" x14ac:dyDescent="0.25">
      <c r="B5" s="55" t="s">
        <v>873</v>
      </c>
      <c r="C5" s="12" t="s">
        <v>867</v>
      </c>
    </row>
    <row r="6" spans="2:9" x14ac:dyDescent="0.25">
      <c r="B6" s="55" t="s">
        <v>871</v>
      </c>
      <c r="C6" s="12" t="s">
        <v>867</v>
      </c>
    </row>
    <row r="8" spans="2:9" x14ac:dyDescent="0.25">
      <c r="B8" s="51" t="s">
        <v>868</v>
      </c>
      <c r="C8" s="53" t="s">
        <v>858</v>
      </c>
      <c r="D8" s="53" t="s">
        <v>6</v>
      </c>
      <c r="E8" s="12" t="s">
        <v>7</v>
      </c>
      <c r="F8" s="54" t="s">
        <v>851</v>
      </c>
      <c r="G8"/>
    </row>
    <row r="9" spans="2:9" x14ac:dyDescent="0.25">
      <c r="B9" s="12" t="s">
        <v>0</v>
      </c>
      <c r="C9" s="57">
        <v>0.25</v>
      </c>
      <c r="D9" s="56">
        <v>0</v>
      </c>
      <c r="E9" s="56">
        <v>1</v>
      </c>
      <c r="F9" s="54">
        <v>0</v>
      </c>
      <c r="G9"/>
      <c r="H9" s="58"/>
      <c r="I9" s="59"/>
    </row>
    <row r="10" spans="2:9" x14ac:dyDescent="0.25">
      <c r="B10" s="12" t="s">
        <v>11</v>
      </c>
      <c r="C10" s="57">
        <v>0.25</v>
      </c>
      <c r="D10" s="56">
        <v>1</v>
      </c>
      <c r="E10" s="56">
        <v>0</v>
      </c>
      <c r="F10" s="54">
        <v>1</v>
      </c>
      <c r="G10"/>
      <c r="H10" s="58"/>
      <c r="I10" s="59"/>
    </row>
    <row r="11" spans="2:9" x14ac:dyDescent="0.25">
      <c r="B11" s="12" t="s">
        <v>1</v>
      </c>
      <c r="C11" s="57">
        <v>0.5</v>
      </c>
      <c r="D11" s="56">
        <v>2</v>
      </c>
      <c r="E11" s="56">
        <v>0</v>
      </c>
      <c r="F11" s="54">
        <v>1</v>
      </c>
      <c r="G11"/>
      <c r="H11" s="58"/>
      <c r="I11" s="59"/>
    </row>
    <row r="12" spans="2:9" x14ac:dyDescent="0.25">
      <c r="B12" s="12" t="s">
        <v>866</v>
      </c>
      <c r="C12" s="57">
        <v>1</v>
      </c>
      <c r="D12" s="56">
        <v>3</v>
      </c>
      <c r="E12" s="56">
        <v>1</v>
      </c>
      <c r="F12" s="57">
        <v>0.75</v>
      </c>
      <c r="G12"/>
      <c r="H12" s="58"/>
      <c r="I12" s="59"/>
    </row>
    <row r="13" spans="2:9" x14ac:dyDescent="0.25">
      <c r="B13"/>
      <c r="C13"/>
      <c r="D13"/>
      <c r="E13"/>
      <c r="F13"/>
      <c r="G13"/>
      <c r="H13" s="58"/>
      <c r="I13" s="59"/>
    </row>
    <row r="14" spans="2:9" x14ac:dyDescent="0.25">
      <c r="B14"/>
      <c r="C14"/>
      <c r="D14"/>
      <c r="E14"/>
      <c r="F14"/>
      <c r="G14"/>
      <c r="H14" s="58"/>
      <c r="I14" s="59"/>
    </row>
    <row r="15" spans="2:9" x14ac:dyDescent="0.25">
      <c r="B15"/>
      <c r="C15"/>
      <c r="D15"/>
      <c r="E15"/>
      <c r="F15"/>
      <c r="G15"/>
      <c r="H15" s="58"/>
      <c r="I15" s="59"/>
    </row>
    <row r="16" spans="2:9" x14ac:dyDescent="0.25">
      <c r="B16"/>
      <c r="C16"/>
      <c r="D16"/>
      <c r="E16"/>
      <c r="F16"/>
      <c r="G16"/>
      <c r="H16" s="58"/>
      <c r="I16" s="59"/>
    </row>
    <row r="17" spans="2:9" x14ac:dyDescent="0.25">
      <c r="B17"/>
      <c r="C17"/>
      <c r="D17"/>
      <c r="E17"/>
      <c r="F17"/>
      <c r="G17"/>
      <c r="H17" s="58"/>
      <c r="I17" s="59"/>
    </row>
    <row r="18" spans="2:9" x14ac:dyDescent="0.25">
      <c r="B18"/>
      <c r="C18"/>
      <c r="D18"/>
      <c r="E18"/>
      <c r="F18"/>
      <c r="G18"/>
      <c r="H18"/>
      <c r="I18"/>
    </row>
    <row r="19" spans="2:9" x14ac:dyDescent="0.25">
      <c r="B19"/>
      <c r="C19"/>
      <c r="D19"/>
      <c r="E19"/>
      <c r="F19"/>
      <c r="G19"/>
    </row>
    <row r="20" spans="2:9" x14ac:dyDescent="0.25">
      <c r="B20"/>
      <c r="C20"/>
      <c r="D20"/>
      <c r="E20"/>
      <c r="F20"/>
      <c r="G20"/>
    </row>
    <row r="21" spans="2:9" x14ac:dyDescent="0.25">
      <c r="B21"/>
      <c r="C21"/>
      <c r="D21"/>
      <c r="E21"/>
      <c r="F21"/>
      <c r="G21"/>
    </row>
    <row r="22" spans="2:9" x14ac:dyDescent="0.25">
      <c r="B22"/>
      <c r="C22"/>
      <c r="D22"/>
      <c r="E22"/>
      <c r="F22"/>
      <c r="G22"/>
    </row>
    <row r="23" spans="2:9" x14ac:dyDescent="0.25">
      <c r="B23"/>
      <c r="C23"/>
      <c r="D23"/>
      <c r="E23"/>
      <c r="F23"/>
      <c r="G23"/>
    </row>
    <row r="24" spans="2:9" x14ac:dyDescent="0.25">
      <c r="B24"/>
      <c r="C24"/>
      <c r="D24"/>
      <c r="E24"/>
      <c r="F24"/>
      <c r="G24"/>
    </row>
    <row r="25" spans="2:9" x14ac:dyDescent="0.25">
      <c r="B25"/>
      <c r="C25"/>
      <c r="D25"/>
      <c r="E25"/>
      <c r="F25"/>
      <c r="G25"/>
    </row>
    <row r="26" spans="2:9" x14ac:dyDescent="0.25">
      <c r="B26"/>
      <c r="C26"/>
      <c r="D26"/>
      <c r="E26"/>
      <c r="F26"/>
      <c r="G26"/>
    </row>
    <row r="27" spans="2:9" x14ac:dyDescent="0.25">
      <c r="B27"/>
      <c r="C27"/>
      <c r="D27"/>
      <c r="E27"/>
      <c r="F27"/>
      <c r="G27"/>
    </row>
    <row r="28" spans="2:9" x14ac:dyDescent="0.25">
      <c r="B28"/>
      <c r="C28"/>
      <c r="D28"/>
      <c r="E28"/>
      <c r="F28"/>
      <c r="G28"/>
    </row>
    <row r="29" spans="2:9" x14ac:dyDescent="0.25">
      <c r="B29"/>
      <c r="C29"/>
      <c r="D29"/>
      <c r="E29"/>
      <c r="F29"/>
      <c r="G29"/>
    </row>
    <row r="30" spans="2:9" x14ac:dyDescent="0.25">
      <c r="B30"/>
      <c r="C30"/>
      <c r="D30"/>
      <c r="E30"/>
      <c r="F30"/>
      <c r="G30"/>
    </row>
    <row r="31" spans="2:9" x14ac:dyDescent="0.25">
      <c r="B31"/>
      <c r="C31"/>
      <c r="D31"/>
      <c r="E31"/>
      <c r="F31"/>
      <c r="G31"/>
    </row>
    <row r="32" spans="2:9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G34" s="12"/>
    </row>
    <row r="35" spans="2:7" x14ac:dyDescent="0.25">
      <c r="G35" s="12"/>
    </row>
  </sheetData>
  <pageMargins left="0.7" right="0.7" top="0.75" bottom="0.75" header="0.3" footer="0.3"/>
  <pageSetup orientation="portrait" horizontalDpi="200" verticalDpi="200" copies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4"/>
  <sheetViews>
    <sheetView workbookViewId="0">
      <pane ySplit="1" topLeftCell="A229" activePane="bottomLeft" state="frozen"/>
      <selection pane="bottomLeft" activeCell="C241" sqref="C241"/>
    </sheetView>
  </sheetViews>
  <sheetFormatPr baseColWidth="10" defaultRowHeight="15" x14ac:dyDescent="0.25"/>
  <cols>
    <col min="1" max="1" width="8.28515625" customWidth="1"/>
    <col min="2" max="2" width="11.5703125" customWidth="1"/>
    <col min="3" max="3" width="27.7109375" style="3" customWidth="1"/>
    <col min="4" max="5" width="10.140625" bestFit="1" customWidth="1"/>
    <col min="6" max="6" width="10.5703125" bestFit="1" customWidth="1"/>
    <col min="7" max="7" width="11.5703125" customWidth="1"/>
    <col min="8" max="8" width="8.5703125" customWidth="1"/>
    <col min="9" max="9" width="6.5703125" customWidth="1"/>
    <col min="10" max="10" width="6.5703125" style="7" customWidth="1"/>
    <col min="11" max="11" width="84.28515625" bestFit="1" customWidth="1"/>
  </cols>
  <sheetData>
    <row r="1" spans="1:16" s="3" customFormat="1" ht="15.75" x14ac:dyDescent="0.25">
      <c r="A1" s="3" t="s">
        <v>765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6" t="s">
        <v>24</v>
      </c>
      <c r="K1" s="3" t="s">
        <v>25</v>
      </c>
      <c r="M1" s="3" t="s">
        <v>855</v>
      </c>
      <c r="N1" s="3" t="s">
        <v>856</v>
      </c>
      <c r="O1" s="3" t="s">
        <v>857</v>
      </c>
      <c r="P1" s="60">
        <f>SUM(O:O)</f>
        <v>200</v>
      </c>
    </row>
    <row r="2" spans="1:16" x14ac:dyDescent="0.25">
      <c r="A2" s="5">
        <v>2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H2" s="4">
        <v>0</v>
      </c>
      <c r="I2" s="4">
        <v>1</v>
      </c>
      <c r="J2" s="4">
        <v>1</v>
      </c>
      <c r="M2">
        <f>IF(t_card_list[[#This Row],[Rarity]]="Common",40,IF(t_card_list[[#This Row],[Rarity]]="Rare",100,IF(t_card_list[[#This Row],[Rarity]]="Epic",400,IF(t_card_list[[#This Row],[Rarity]]="Legendary",1600,0))))</f>
        <v>40</v>
      </c>
      <c r="O2" t="str">
        <f>IF(N2&gt;0,(N2-t_card_list[[#This Row],[Num]])*M2,"")</f>
        <v/>
      </c>
    </row>
    <row r="3" spans="1:16" x14ac:dyDescent="0.25">
      <c r="A3" s="5">
        <v>1</v>
      </c>
      <c r="B3" t="s">
        <v>26</v>
      </c>
      <c r="C3" t="s">
        <v>31</v>
      </c>
      <c r="D3" t="s">
        <v>28</v>
      </c>
      <c r="E3" t="s">
        <v>29</v>
      </c>
      <c r="F3" t="s">
        <v>30</v>
      </c>
      <c r="H3" s="4">
        <v>1</v>
      </c>
      <c r="I3" s="4">
        <v>2</v>
      </c>
      <c r="J3" s="4">
        <v>1</v>
      </c>
      <c r="K3" t="s">
        <v>32</v>
      </c>
      <c r="M3">
        <f>IF(t_card_list[[#This Row],[Rarity]]="Common",40,IF(t_card_list[[#This Row],[Rarity]]="Rare",100,IF(t_card_list[[#This Row],[Rarity]]="Epic",400,IF(t_card_list[[#This Row],[Rarity]]="Legendary",1600,0))))</f>
        <v>40</v>
      </c>
      <c r="N3">
        <v>2</v>
      </c>
      <c r="O3">
        <f>IF(N3&gt;0,(N3-t_card_list[[#This Row],[Num]])*M3,"")</f>
        <v>40</v>
      </c>
    </row>
    <row r="4" spans="1:16" x14ac:dyDescent="0.25">
      <c r="A4" s="5">
        <v>1</v>
      </c>
      <c r="B4" t="s">
        <v>26</v>
      </c>
      <c r="C4" t="s">
        <v>33</v>
      </c>
      <c r="D4" t="s">
        <v>28</v>
      </c>
      <c r="E4" t="s">
        <v>34</v>
      </c>
      <c r="F4" t="s">
        <v>30</v>
      </c>
      <c r="G4" t="s">
        <v>35</v>
      </c>
      <c r="H4" s="4">
        <v>1</v>
      </c>
      <c r="I4" s="4">
        <v>1</v>
      </c>
      <c r="J4" s="4">
        <v>1</v>
      </c>
      <c r="K4" t="s">
        <v>36</v>
      </c>
      <c r="M4">
        <f>IF(t_card_list[[#This Row],[Rarity]]="Common",40,IF(t_card_list[[#This Row],[Rarity]]="Rare",100,IF(t_card_list[[#This Row],[Rarity]]="Epic",400,IF(t_card_list[[#This Row],[Rarity]]="Legendary",1600,0))))</f>
        <v>100</v>
      </c>
      <c r="O4" t="str">
        <f>IF(N4&gt;0,(N4-t_card_list[[#This Row],[Num]])*M4,"")</f>
        <v/>
      </c>
    </row>
    <row r="5" spans="1:16" x14ac:dyDescent="0.25">
      <c r="A5" s="5">
        <v>2</v>
      </c>
      <c r="B5" t="s">
        <v>26</v>
      </c>
      <c r="C5" t="s">
        <v>37</v>
      </c>
      <c r="D5" t="s">
        <v>28</v>
      </c>
      <c r="E5" t="s">
        <v>29</v>
      </c>
      <c r="F5" t="s">
        <v>30</v>
      </c>
      <c r="H5" s="4">
        <v>1</v>
      </c>
      <c r="I5" s="4">
        <v>1</v>
      </c>
      <c r="J5" s="4">
        <v>1</v>
      </c>
      <c r="K5" t="s">
        <v>38</v>
      </c>
      <c r="M5">
        <f>IF(t_card_list[[#This Row],[Rarity]]="Common",40,IF(t_card_list[[#This Row],[Rarity]]="Rare",100,IF(t_card_list[[#This Row],[Rarity]]="Epic",400,IF(t_card_list[[#This Row],[Rarity]]="Legendary",1600,0))))</f>
        <v>40</v>
      </c>
      <c r="O5" t="str">
        <f>IF(N5&gt;0,(N5-t_card_list[[#This Row],[Num]])*M5,"")</f>
        <v/>
      </c>
    </row>
    <row r="6" spans="1:16" x14ac:dyDescent="0.25">
      <c r="A6" s="5">
        <v>1</v>
      </c>
      <c r="B6" t="s">
        <v>26</v>
      </c>
      <c r="C6" t="s">
        <v>39</v>
      </c>
      <c r="D6" t="s">
        <v>28</v>
      </c>
      <c r="E6" t="s">
        <v>34</v>
      </c>
      <c r="F6" t="s">
        <v>30</v>
      </c>
      <c r="G6" t="s">
        <v>40</v>
      </c>
      <c r="H6" s="4">
        <v>1</v>
      </c>
      <c r="I6" s="4">
        <v>1</v>
      </c>
      <c r="J6" s="4">
        <v>2</v>
      </c>
      <c r="K6" t="s">
        <v>41</v>
      </c>
      <c r="M6">
        <f>IF(t_card_list[[#This Row],[Rarity]]="Common",40,IF(t_card_list[[#This Row],[Rarity]]="Rare",100,IF(t_card_list[[#This Row],[Rarity]]="Epic",400,IF(t_card_list[[#This Row],[Rarity]]="Legendary",1600,0))))</f>
        <v>100</v>
      </c>
      <c r="O6" t="str">
        <f>IF(N6&gt;0,(N6-t_card_list[[#This Row],[Num]])*M6,"")</f>
        <v/>
      </c>
    </row>
    <row r="7" spans="1:16" x14ac:dyDescent="0.25">
      <c r="A7" s="5"/>
      <c r="B7" t="s">
        <v>42</v>
      </c>
      <c r="C7" t="s">
        <v>43</v>
      </c>
      <c r="D7" t="s">
        <v>28</v>
      </c>
      <c r="E7" t="s">
        <v>42</v>
      </c>
      <c r="F7" t="s">
        <v>30</v>
      </c>
      <c r="H7" s="4">
        <v>1</v>
      </c>
      <c r="I7" s="4">
        <v>1</v>
      </c>
      <c r="J7" s="4">
        <v>1</v>
      </c>
      <c r="K7" t="s">
        <v>44</v>
      </c>
      <c r="M7">
        <f>IF(t_card_list[[#This Row],[Rarity]]="Common",40,IF(t_card_list[[#This Row],[Rarity]]="Rare",100,IF(t_card_list[[#This Row],[Rarity]]="Epic",400,IF(t_card_list[[#This Row],[Rarity]]="Legendary",1600,0))))</f>
        <v>0</v>
      </c>
      <c r="O7" t="str">
        <f>IF(N7&gt;0,(N7-t_card_list[[#This Row],[Num]])*M7,"")</f>
        <v/>
      </c>
    </row>
    <row r="8" spans="1:16" x14ac:dyDescent="0.25">
      <c r="A8" s="5"/>
      <c r="B8" t="s">
        <v>42</v>
      </c>
      <c r="C8" t="s">
        <v>45</v>
      </c>
      <c r="D8" t="s">
        <v>28</v>
      </c>
      <c r="E8" t="s">
        <v>42</v>
      </c>
      <c r="F8" t="s">
        <v>30</v>
      </c>
      <c r="H8" s="4">
        <v>1</v>
      </c>
      <c r="I8" s="4">
        <v>1</v>
      </c>
      <c r="J8" s="4">
        <v>2</v>
      </c>
      <c r="K8" t="s">
        <v>46</v>
      </c>
      <c r="M8">
        <f>IF(t_card_list[[#This Row],[Rarity]]="Common",40,IF(t_card_list[[#This Row],[Rarity]]="Rare",100,IF(t_card_list[[#This Row],[Rarity]]="Epic",400,IF(t_card_list[[#This Row],[Rarity]]="Legendary",1600,0))))</f>
        <v>0</v>
      </c>
      <c r="O8" t="str">
        <f>IF(N8&gt;0,(N8-t_card_list[[#This Row],[Num]])*M8,"")</f>
        <v/>
      </c>
    </row>
    <row r="9" spans="1:16" x14ac:dyDescent="0.25">
      <c r="A9" s="5"/>
      <c r="B9" t="s">
        <v>42</v>
      </c>
      <c r="C9" t="s">
        <v>47</v>
      </c>
      <c r="D9" t="s">
        <v>28</v>
      </c>
      <c r="E9" t="s">
        <v>42</v>
      </c>
      <c r="F9" t="s">
        <v>30</v>
      </c>
      <c r="G9" t="s">
        <v>48</v>
      </c>
      <c r="H9" s="4">
        <v>1</v>
      </c>
      <c r="I9" s="4">
        <v>1</v>
      </c>
      <c r="J9" s="4">
        <v>1</v>
      </c>
      <c r="K9" t="s">
        <v>49</v>
      </c>
      <c r="M9">
        <f>IF(t_card_list[[#This Row],[Rarity]]="Common",40,IF(t_card_list[[#This Row],[Rarity]]="Rare",100,IF(t_card_list[[#This Row],[Rarity]]="Epic",400,IF(t_card_list[[#This Row],[Rarity]]="Legendary",1600,0))))</f>
        <v>0</v>
      </c>
      <c r="O9" t="str">
        <f>IF(N9&gt;0,(N9-t_card_list[[#This Row],[Num]])*M9,"")</f>
        <v/>
      </c>
    </row>
    <row r="10" spans="1:16" x14ac:dyDescent="0.25">
      <c r="A10" s="5"/>
      <c r="B10" t="s">
        <v>26</v>
      </c>
      <c r="C10" t="s">
        <v>50</v>
      </c>
      <c r="D10" t="s">
        <v>28</v>
      </c>
      <c r="E10" t="s">
        <v>51</v>
      </c>
      <c r="F10" t="s">
        <v>30</v>
      </c>
      <c r="G10" t="s">
        <v>35</v>
      </c>
      <c r="H10" s="4">
        <v>1</v>
      </c>
      <c r="I10" s="4">
        <v>1</v>
      </c>
      <c r="J10" s="4">
        <v>2</v>
      </c>
      <c r="K10" t="s">
        <v>52</v>
      </c>
      <c r="M10">
        <f>IF(t_card_list[[#This Row],[Rarity]]="Common",40,IF(t_card_list[[#This Row],[Rarity]]="Rare",100,IF(t_card_list[[#This Row],[Rarity]]="Epic",400,IF(t_card_list[[#This Row],[Rarity]]="Legendary",1600,0))))</f>
        <v>400</v>
      </c>
      <c r="O10" t="str">
        <f>IF(N10&gt;0,(N10-t_card_list[[#This Row],[Num]])*M10,"")</f>
        <v/>
      </c>
    </row>
    <row r="11" spans="1:16" x14ac:dyDescent="0.25">
      <c r="A11" s="5">
        <v>2</v>
      </c>
      <c r="B11" t="s">
        <v>26</v>
      </c>
      <c r="C11" t="s">
        <v>53</v>
      </c>
      <c r="D11" t="s">
        <v>28</v>
      </c>
      <c r="E11" t="s">
        <v>29</v>
      </c>
      <c r="F11" t="s">
        <v>30</v>
      </c>
      <c r="H11" s="4">
        <v>1</v>
      </c>
      <c r="I11" s="4">
        <v>2</v>
      </c>
      <c r="J11" s="4">
        <v>1</v>
      </c>
      <c r="K11" t="s">
        <v>54</v>
      </c>
      <c r="M11">
        <f>IF(t_card_list[[#This Row],[Rarity]]="Common",40,IF(t_card_list[[#This Row],[Rarity]]="Rare",100,IF(t_card_list[[#This Row],[Rarity]]="Epic",400,IF(t_card_list[[#This Row],[Rarity]]="Legendary",1600,0))))</f>
        <v>40</v>
      </c>
      <c r="O11" t="str">
        <f>IF(N11&gt;0,(N11-t_card_list[[#This Row],[Num]])*M11,"")</f>
        <v/>
      </c>
    </row>
    <row r="12" spans="1:16" x14ac:dyDescent="0.25">
      <c r="A12" s="5"/>
      <c r="B12" t="s">
        <v>26</v>
      </c>
      <c r="C12" t="s">
        <v>55</v>
      </c>
      <c r="D12" t="s">
        <v>28</v>
      </c>
      <c r="E12" t="s">
        <v>34</v>
      </c>
      <c r="F12" t="s">
        <v>30</v>
      </c>
      <c r="H12" s="4">
        <v>1</v>
      </c>
      <c r="I12" s="4">
        <v>1</v>
      </c>
      <c r="J12" s="4">
        <v>2</v>
      </c>
      <c r="K12" t="s">
        <v>56</v>
      </c>
      <c r="M12">
        <f>IF(t_card_list[[#This Row],[Rarity]]="Common",40,IF(t_card_list[[#This Row],[Rarity]]="Rare",100,IF(t_card_list[[#This Row],[Rarity]]="Epic",400,IF(t_card_list[[#This Row],[Rarity]]="Legendary",1600,0))))</f>
        <v>100</v>
      </c>
      <c r="O12" t="str">
        <f>IF(N12&gt;0,(N12-t_card_list[[#This Row],[Num]])*M12,"")</f>
        <v/>
      </c>
    </row>
    <row r="13" spans="1:16" x14ac:dyDescent="0.25">
      <c r="A13" s="5"/>
      <c r="B13" t="s">
        <v>42</v>
      </c>
      <c r="C13" t="s">
        <v>57</v>
      </c>
      <c r="D13" t="s">
        <v>28</v>
      </c>
      <c r="E13" t="s">
        <v>42</v>
      </c>
      <c r="F13" t="s">
        <v>30</v>
      </c>
      <c r="G13" t="s">
        <v>48</v>
      </c>
      <c r="H13" s="4">
        <v>1</v>
      </c>
      <c r="I13" s="4">
        <v>2</v>
      </c>
      <c r="J13" s="4">
        <v>1</v>
      </c>
      <c r="M13">
        <f>IF(t_card_list[[#This Row],[Rarity]]="Common",40,IF(t_card_list[[#This Row],[Rarity]]="Rare",100,IF(t_card_list[[#This Row],[Rarity]]="Epic",400,IF(t_card_list[[#This Row],[Rarity]]="Legendary",1600,0))))</f>
        <v>0</v>
      </c>
      <c r="O13" t="str">
        <f>IF(N13&gt;0,(N13-t_card_list[[#This Row],[Num]])*M13,"")</f>
        <v/>
      </c>
    </row>
    <row r="14" spans="1:16" x14ac:dyDescent="0.25">
      <c r="A14" s="5">
        <v>2</v>
      </c>
      <c r="B14" t="s">
        <v>26</v>
      </c>
      <c r="C14" t="s">
        <v>58</v>
      </c>
      <c r="D14" t="s">
        <v>28</v>
      </c>
      <c r="E14" t="s">
        <v>34</v>
      </c>
      <c r="F14" t="s">
        <v>30</v>
      </c>
      <c r="G14" t="s">
        <v>48</v>
      </c>
      <c r="H14" s="4">
        <v>1</v>
      </c>
      <c r="I14" s="4">
        <v>1</v>
      </c>
      <c r="J14" s="4">
        <v>2</v>
      </c>
      <c r="K14" t="s">
        <v>59</v>
      </c>
      <c r="M14">
        <f>IF(t_card_list[[#This Row],[Rarity]]="Common",40,IF(t_card_list[[#This Row],[Rarity]]="Rare",100,IF(t_card_list[[#This Row],[Rarity]]="Epic",400,IF(t_card_list[[#This Row],[Rarity]]="Legendary",1600,0))))</f>
        <v>100</v>
      </c>
      <c r="O14" t="str">
        <f>IF(N14&gt;0,(N14-t_card_list[[#This Row],[Num]])*M14,"")</f>
        <v/>
      </c>
    </row>
    <row r="15" spans="1:16" x14ac:dyDescent="0.25">
      <c r="A15" s="5">
        <v>2</v>
      </c>
      <c r="B15" t="s">
        <v>26</v>
      </c>
      <c r="C15" t="s">
        <v>60</v>
      </c>
      <c r="D15" t="s">
        <v>28</v>
      </c>
      <c r="E15" t="s">
        <v>34</v>
      </c>
      <c r="F15" t="s">
        <v>30</v>
      </c>
      <c r="H15" s="4">
        <v>1</v>
      </c>
      <c r="I15" s="4">
        <v>1</v>
      </c>
      <c r="J15" s="4">
        <v>2</v>
      </c>
      <c r="K15" t="s">
        <v>61</v>
      </c>
      <c r="M15">
        <f>IF(t_card_list[[#This Row],[Rarity]]="Common",40,IF(t_card_list[[#This Row],[Rarity]]="Rare",100,IF(t_card_list[[#This Row],[Rarity]]="Epic",400,IF(t_card_list[[#This Row],[Rarity]]="Legendary",1600,0))))</f>
        <v>100</v>
      </c>
      <c r="O15" t="str">
        <f>IF(N15&gt;0,(N15-t_card_list[[#This Row],[Num]])*M15,"")</f>
        <v/>
      </c>
    </row>
    <row r="16" spans="1:16" x14ac:dyDescent="0.25">
      <c r="A16" s="5">
        <v>2</v>
      </c>
      <c r="B16" t="s">
        <v>26</v>
      </c>
      <c r="C16" t="s">
        <v>62</v>
      </c>
      <c r="D16" t="s">
        <v>28</v>
      </c>
      <c r="E16" t="s">
        <v>29</v>
      </c>
      <c r="F16" t="s">
        <v>30</v>
      </c>
      <c r="H16" s="4">
        <v>1</v>
      </c>
      <c r="I16" s="4">
        <v>0</v>
      </c>
      <c r="J16" s="4">
        <v>4</v>
      </c>
      <c r="K16" t="s">
        <v>46</v>
      </c>
      <c r="M16">
        <f>IF(t_card_list[[#This Row],[Rarity]]="Common",40,IF(t_card_list[[#This Row],[Rarity]]="Rare",100,IF(t_card_list[[#This Row],[Rarity]]="Epic",400,IF(t_card_list[[#This Row],[Rarity]]="Legendary",1600,0))))</f>
        <v>40</v>
      </c>
      <c r="O16" t="str">
        <f>IF(N16&gt;0,(N16-t_card_list[[#This Row],[Num]])*M16,"")</f>
        <v/>
      </c>
    </row>
    <row r="17" spans="1:15" x14ac:dyDescent="0.25">
      <c r="A17" s="5">
        <v>1</v>
      </c>
      <c r="B17" t="s">
        <v>26</v>
      </c>
      <c r="C17" t="s">
        <v>63</v>
      </c>
      <c r="D17" t="s">
        <v>28</v>
      </c>
      <c r="E17" t="s">
        <v>29</v>
      </c>
      <c r="F17" t="s">
        <v>30</v>
      </c>
      <c r="G17" t="s">
        <v>40</v>
      </c>
      <c r="H17" s="4">
        <v>1</v>
      </c>
      <c r="I17" s="4">
        <v>2</v>
      </c>
      <c r="J17" s="4">
        <v>1</v>
      </c>
      <c r="K17" t="s">
        <v>64</v>
      </c>
      <c r="M17">
        <f>IF(t_card_list[[#This Row],[Rarity]]="Common",40,IF(t_card_list[[#This Row],[Rarity]]="Rare",100,IF(t_card_list[[#This Row],[Rarity]]="Epic",400,IF(t_card_list[[#This Row],[Rarity]]="Legendary",1600,0))))</f>
        <v>40</v>
      </c>
      <c r="O17" t="str">
        <f>IF(N17&gt;0,(N17-t_card_list[[#This Row],[Num]])*M17,"")</f>
        <v/>
      </c>
    </row>
    <row r="18" spans="1:15" x14ac:dyDescent="0.25">
      <c r="A18" s="5"/>
      <c r="B18" t="s">
        <v>42</v>
      </c>
      <c r="C18" t="s">
        <v>65</v>
      </c>
      <c r="D18" t="s">
        <v>28</v>
      </c>
      <c r="E18" t="s">
        <v>42</v>
      </c>
      <c r="F18" t="s">
        <v>30</v>
      </c>
      <c r="G18" t="s">
        <v>35</v>
      </c>
      <c r="H18" s="4">
        <v>1</v>
      </c>
      <c r="I18" s="4">
        <v>1</v>
      </c>
      <c r="J18" s="4">
        <v>1</v>
      </c>
      <c r="K18" t="s">
        <v>66</v>
      </c>
      <c r="M18">
        <f>IF(t_card_list[[#This Row],[Rarity]]="Common",40,IF(t_card_list[[#This Row],[Rarity]]="Rare",100,IF(t_card_list[[#This Row],[Rarity]]="Epic",400,IF(t_card_list[[#This Row],[Rarity]]="Legendary",1600,0))))</f>
        <v>0</v>
      </c>
      <c r="O18" t="str">
        <f>IF(N18&gt;0,(N18-t_card_list[[#This Row],[Num]])*M18,"")</f>
        <v/>
      </c>
    </row>
    <row r="19" spans="1:15" x14ac:dyDescent="0.25">
      <c r="A19" s="5"/>
      <c r="B19" t="s">
        <v>42</v>
      </c>
      <c r="C19" t="s">
        <v>67</v>
      </c>
      <c r="D19" t="s">
        <v>28</v>
      </c>
      <c r="E19" t="s">
        <v>42</v>
      </c>
      <c r="F19" t="s">
        <v>30</v>
      </c>
      <c r="H19" s="4">
        <v>1</v>
      </c>
      <c r="I19" s="4">
        <v>2</v>
      </c>
      <c r="J19" s="4">
        <v>1</v>
      </c>
      <c r="K19" t="s">
        <v>68</v>
      </c>
      <c r="M19">
        <f>IF(t_card_list[[#This Row],[Rarity]]="Common",40,IF(t_card_list[[#This Row],[Rarity]]="Rare",100,IF(t_card_list[[#This Row],[Rarity]]="Epic",400,IF(t_card_list[[#This Row],[Rarity]]="Legendary",1600,0))))</f>
        <v>0</v>
      </c>
      <c r="O19" t="str">
        <f>IF(N19&gt;0,(N19-t_card_list[[#This Row],[Num]])*M19,"")</f>
        <v/>
      </c>
    </row>
    <row r="20" spans="1:15" x14ac:dyDescent="0.25">
      <c r="A20" s="5"/>
      <c r="B20" t="s">
        <v>26</v>
      </c>
      <c r="C20" t="s">
        <v>69</v>
      </c>
      <c r="D20" t="s">
        <v>28</v>
      </c>
      <c r="E20" t="s">
        <v>29</v>
      </c>
      <c r="F20" t="s">
        <v>30</v>
      </c>
      <c r="H20" s="4">
        <v>1</v>
      </c>
      <c r="I20" s="4">
        <v>2</v>
      </c>
      <c r="J20" s="4">
        <v>1</v>
      </c>
      <c r="K20" t="s">
        <v>70</v>
      </c>
      <c r="M20">
        <f>IF(t_card_list[[#This Row],[Rarity]]="Common",40,IF(t_card_list[[#This Row],[Rarity]]="Rare",100,IF(t_card_list[[#This Row],[Rarity]]="Epic",400,IF(t_card_list[[#This Row],[Rarity]]="Legendary",1600,0))))</f>
        <v>40</v>
      </c>
      <c r="O20" t="str">
        <f>IF(N20&gt;0,(N20-t_card_list[[#This Row],[Num]])*M20,"")</f>
        <v/>
      </c>
    </row>
    <row r="21" spans="1:15" x14ac:dyDescent="0.25">
      <c r="A21" s="5">
        <v>2</v>
      </c>
      <c r="B21" t="s">
        <v>26</v>
      </c>
      <c r="C21" t="s">
        <v>71</v>
      </c>
      <c r="D21" t="s">
        <v>28</v>
      </c>
      <c r="E21" t="s">
        <v>29</v>
      </c>
      <c r="F21" t="s">
        <v>30</v>
      </c>
      <c r="G21" t="s">
        <v>35</v>
      </c>
      <c r="H21" s="4">
        <v>1</v>
      </c>
      <c r="I21" s="4">
        <v>1</v>
      </c>
      <c r="J21" s="4">
        <v>1</v>
      </c>
      <c r="K21" t="s">
        <v>72</v>
      </c>
      <c r="M21">
        <f>IF(t_card_list[[#This Row],[Rarity]]="Common",40,IF(t_card_list[[#This Row],[Rarity]]="Rare",100,IF(t_card_list[[#This Row],[Rarity]]="Epic",400,IF(t_card_list[[#This Row],[Rarity]]="Legendary",1600,0))))</f>
        <v>40</v>
      </c>
      <c r="O21" t="str">
        <f>IF(N21&gt;0,(N21-t_card_list[[#This Row],[Num]])*M21,"")</f>
        <v/>
      </c>
    </row>
    <row r="22" spans="1:15" x14ac:dyDescent="0.25">
      <c r="A22" s="5"/>
      <c r="B22" t="s">
        <v>26</v>
      </c>
      <c r="C22" t="s">
        <v>73</v>
      </c>
      <c r="D22" t="s">
        <v>28</v>
      </c>
      <c r="E22" t="s">
        <v>34</v>
      </c>
      <c r="F22" t="s">
        <v>30</v>
      </c>
      <c r="H22" s="4">
        <v>1</v>
      </c>
      <c r="I22" s="4">
        <v>2</v>
      </c>
      <c r="J22" s="4">
        <v>1</v>
      </c>
      <c r="K22" t="s">
        <v>74</v>
      </c>
      <c r="M22">
        <f>IF(t_card_list[[#This Row],[Rarity]]="Common",40,IF(t_card_list[[#This Row],[Rarity]]="Rare",100,IF(t_card_list[[#This Row],[Rarity]]="Epic",400,IF(t_card_list[[#This Row],[Rarity]]="Legendary",1600,0))))</f>
        <v>100</v>
      </c>
      <c r="O22" t="str">
        <f>IF(N22&gt;0,(N22-t_card_list[[#This Row],[Num]])*M22,"")</f>
        <v/>
      </c>
    </row>
    <row r="23" spans="1:15" x14ac:dyDescent="0.25">
      <c r="A23" s="5"/>
      <c r="B23" t="s">
        <v>42</v>
      </c>
      <c r="C23" t="s">
        <v>75</v>
      </c>
      <c r="D23" t="s">
        <v>28</v>
      </c>
      <c r="E23" t="s">
        <v>42</v>
      </c>
      <c r="F23" t="s">
        <v>30</v>
      </c>
      <c r="H23" s="4">
        <v>2</v>
      </c>
      <c r="I23" s="4">
        <v>3</v>
      </c>
      <c r="J23" s="4">
        <v>2</v>
      </c>
      <c r="K23" t="s">
        <v>76</v>
      </c>
      <c r="M23">
        <f>IF(t_card_list[[#This Row],[Rarity]]="Common",40,IF(t_card_list[[#This Row],[Rarity]]="Rare",100,IF(t_card_list[[#This Row],[Rarity]]="Epic",400,IF(t_card_list[[#This Row],[Rarity]]="Legendary",1600,0))))</f>
        <v>0</v>
      </c>
      <c r="O23" t="str">
        <f>IF(N23&gt;0,(N23-t_card_list[[#This Row],[Num]])*M23,"")</f>
        <v/>
      </c>
    </row>
    <row r="24" spans="1:15" x14ac:dyDescent="0.25">
      <c r="A24" s="5">
        <v>2</v>
      </c>
      <c r="B24" t="s">
        <v>26</v>
      </c>
      <c r="C24" t="s">
        <v>77</v>
      </c>
      <c r="D24" t="s">
        <v>28</v>
      </c>
      <c r="E24" t="s">
        <v>29</v>
      </c>
      <c r="F24" t="s">
        <v>30</v>
      </c>
      <c r="H24" s="4">
        <v>2</v>
      </c>
      <c r="I24" s="4">
        <v>2</v>
      </c>
      <c r="J24" s="4">
        <v>3</v>
      </c>
      <c r="K24" t="s">
        <v>78</v>
      </c>
      <c r="M24">
        <f>IF(t_card_list[[#This Row],[Rarity]]="Common",40,IF(t_card_list[[#This Row],[Rarity]]="Rare",100,IF(t_card_list[[#This Row],[Rarity]]="Epic",400,IF(t_card_list[[#This Row],[Rarity]]="Legendary",1600,0))))</f>
        <v>40</v>
      </c>
      <c r="O24" t="str">
        <f>IF(N24&gt;0,(N24-t_card_list[[#This Row],[Num]])*M24,"")</f>
        <v/>
      </c>
    </row>
    <row r="25" spans="1:15" x14ac:dyDescent="0.25">
      <c r="A25" s="5">
        <v>1</v>
      </c>
      <c r="B25" t="s">
        <v>26</v>
      </c>
      <c r="C25" t="s">
        <v>79</v>
      </c>
      <c r="D25" t="s">
        <v>28</v>
      </c>
      <c r="E25" t="s">
        <v>34</v>
      </c>
      <c r="F25" t="s">
        <v>30</v>
      </c>
      <c r="H25" s="4">
        <v>2</v>
      </c>
      <c r="I25" s="4">
        <v>4</v>
      </c>
      <c r="J25" s="4">
        <v>5</v>
      </c>
      <c r="K25" t="s">
        <v>80</v>
      </c>
      <c r="M25">
        <f>IF(t_card_list[[#This Row],[Rarity]]="Common",40,IF(t_card_list[[#This Row],[Rarity]]="Rare",100,IF(t_card_list[[#This Row],[Rarity]]="Epic",400,IF(t_card_list[[#This Row],[Rarity]]="Legendary",1600,0))))</f>
        <v>100</v>
      </c>
      <c r="O25" t="str">
        <f>IF(N25&gt;0,(N25-t_card_list[[#This Row],[Num]])*M25,"")</f>
        <v/>
      </c>
    </row>
    <row r="26" spans="1:15" x14ac:dyDescent="0.25">
      <c r="A26" s="5"/>
      <c r="B26" t="s">
        <v>42</v>
      </c>
      <c r="C26" t="s">
        <v>81</v>
      </c>
      <c r="D26" t="s">
        <v>28</v>
      </c>
      <c r="E26" t="s">
        <v>42</v>
      </c>
      <c r="F26" t="s">
        <v>30</v>
      </c>
      <c r="G26" t="s">
        <v>35</v>
      </c>
      <c r="H26" s="4">
        <v>2</v>
      </c>
      <c r="I26" s="4">
        <v>3</v>
      </c>
      <c r="J26" s="4">
        <v>2</v>
      </c>
      <c r="M26">
        <f>IF(t_card_list[[#This Row],[Rarity]]="Common",40,IF(t_card_list[[#This Row],[Rarity]]="Rare",100,IF(t_card_list[[#This Row],[Rarity]]="Epic",400,IF(t_card_list[[#This Row],[Rarity]]="Legendary",1600,0))))</f>
        <v>0</v>
      </c>
      <c r="O26" t="str">
        <f>IF(N26&gt;0,(N26-t_card_list[[#This Row],[Num]])*M26,"")</f>
        <v/>
      </c>
    </row>
    <row r="27" spans="1:15" x14ac:dyDescent="0.25">
      <c r="A27" s="5"/>
      <c r="B27" t="s">
        <v>26</v>
      </c>
      <c r="C27" t="s">
        <v>82</v>
      </c>
      <c r="D27" t="s">
        <v>28</v>
      </c>
      <c r="E27" t="s">
        <v>83</v>
      </c>
      <c r="F27" t="s">
        <v>30</v>
      </c>
      <c r="H27" s="4">
        <v>2</v>
      </c>
      <c r="I27" s="4">
        <v>1</v>
      </c>
      <c r="J27" s="4">
        <v>1</v>
      </c>
      <c r="K27" t="s">
        <v>84</v>
      </c>
      <c r="M27">
        <f>IF(t_card_list[[#This Row],[Rarity]]="Common",40,IF(t_card_list[[#This Row],[Rarity]]="Rare",100,IF(t_card_list[[#This Row],[Rarity]]="Epic",400,IF(t_card_list[[#This Row],[Rarity]]="Legendary",1600,0))))</f>
        <v>1600</v>
      </c>
      <c r="O27" t="str">
        <f>IF(N27&gt;0,(N27-t_card_list[[#This Row],[Num]])*M27,"")</f>
        <v/>
      </c>
    </row>
    <row r="28" spans="1:15" x14ac:dyDescent="0.25">
      <c r="A28" s="5">
        <v>1</v>
      </c>
      <c r="B28" t="s">
        <v>26</v>
      </c>
      <c r="C28" t="s">
        <v>85</v>
      </c>
      <c r="D28" t="s">
        <v>28</v>
      </c>
      <c r="E28" t="s">
        <v>29</v>
      </c>
      <c r="F28" t="s">
        <v>30</v>
      </c>
      <c r="G28" t="s">
        <v>40</v>
      </c>
      <c r="H28" s="4">
        <v>2</v>
      </c>
      <c r="I28" s="4">
        <v>2</v>
      </c>
      <c r="J28" s="4">
        <v>3</v>
      </c>
      <c r="K28" t="s">
        <v>86</v>
      </c>
      <c r="M28">
        <f>IF(t_card_list[[#This Row],[Rarity]]="Common",40,IF(t_card_list[[#This Row],[Rarity]]="Rare",100,IF(t_card_list[[#This Row],[Rarity]]="Epic",400,IF(t_card_list[[#This Row],[Rarity]]="Legendary",1600,0))))</f>
        <v>40</v>
      </c>
      <c r="O28" t="str">
        <f>IF(N28&gt;0,(N28-t_card_list[[#This Row],[Num]])*M28,"")</f>
        <v/>
      </c>
    </row>
    <row r="29" spans="1:15" x14ac:dyDescent="0.25">
      <c r="A29" s="5"/>
      <c r="B29" t="s">
        <v>42</v>
      </c>
      <c r="C29" t="s">
        <v>87</v>
      </c>
      <c r="D29" t="s">
        <v>28</v>
      </c>
      <c r="E29" t="s">
        <v>42</v>
      </c>
      <c r="F29" t="s">
        <v>30</v>
      </c>
      <c r="G29" t="s">
        <v>48</v>
      </c>
      <c r="H29" s="4">
        <v>2</v>
      </c>
      <c r="I29" s="4">
        <v>2</v>
      </c>
      <c r="J29" s="4">
        <v>1</v>
      </c>
      <c r="K29" t="s">
        <v>66</v>
      </c>
      <c r="M29">
        <f>IF(t_card_list[[#This Row],[Rarity]]="Common",40,IF(t_card_list[[#This Row],[Rarity]]="Rare",100,IF(t_card_list[[#This Row],[Rarity]]="Epic",400,IF(t_card_list[[#This Row],[Rarity]]="Legendary",1600,0))))</f>
        <v>0</v>
      </c>
      <c r="O29" t="str">
        <f>IF(N29&gt;0,(N29-t_card_list[[#This Row],[Num]])*M29,"")</f>
        <v/>
      </c>
    </row>
    <row r="30" spans="1:15" x14ac:dyDescent="0.25">
      <c r="A30" s="5"/>
      <c r="B30" t="s">
        <v>88</v>
      </c>
      <c r="C30" t="s">
        <v>89</v>
      </c>
      <c r="D30" t="s">
        <v>28</v>
      </c>
      <c r="E30" t="s">
        <v>51</v>
      </c>
      <c r="F30" t="s">
        <v>30</v>
      </c>
      <c r="G30" t="s">
        <v>35</v>
      </c>
      <c r="H30" s="4">
        <v>2</v>
      </c>
      <c r="I30" s="4">
        <v>1</v>
      </c>
      <c r="J30" s="4">
        <v>1</v>
      </c>
      <c r="K30" t="s">
        <v>90</v>
      </c>
      <c r="M30">
        <f>IF(t_card_list[[#This Row],[Rarity]]="Common",40,IF(t_card_list[[#This Row],[Rarity]]="Rare",100,IF(t_card_list[[#This Row],[Rarity]]="Epic",400,IF(t_card_list[[#This Row],[Rarity]]="Legendary",1600,0))))</f>
        <v>400</v>
      </c>
      <c r="O30" t="str">
        <f>IF(N30&gt;0,(N30-t_card_list[[#This Row],[Num]])*M30,"")</f>
        <v/>
      </c>
    </row>
    <row r="31" spans="1:15" x14ac:dyDescent="0.25">
      <c r="A31" s="5">
        <v>2</v>
      </c>
      <c r="B31" t="s">
        <v>26</v>
      </c>
      <c r="C31" t="s">
        <v>91</v>
      </c>
      <c r="D31" t="s">
        <v>28</v>
      </c>
      <c r="E31" t="s">
        <v>34</v>
      </c>
      <c r="F31" t="s">
        <v>30</v>
      </c>
      <c r="H31" s="4">
        <v>2</v>
      </c>
      <c r="I31" s="4">
        <v>2</v>
      </c>
      <c r="J31" s="4">
        <v>2</v>
      </c>
      <c r="K31" t="s">
        <v>92</v>
      </c>
      <c r="M31">
        <f>IF(t_card_list[[#This Row],[Rarity]]="Common",40,IF(t_card_list[[#This Row],[Rarity]]="Rare",100,IF(t_card_list[[#This Row],[Rarity]]="Epic",400,IF(t_card_list[[#This Row],[Rarity]]="Legendary",1600,0))))</f>
        <v>100</v>
      </c>
      <c r="O31" t="str">
        <f>IF(N31&gt;0,(N31-t_card_list[[#This Row],[Num]])*M31,"")</f>
        <v/>
      </c>
    </row>
    <row r="32" spans="1:15" x14ac:dyDescent="0.25">
      <c r="A32" s="5"/>
      <c r="B32" t="s">
        <v>26</v>
      </c>
      <c r="C32" t="s">
        <v>93</v>
      </c>
      <c r="D32" t="s">
        <v>28</v>
      </c>
      <c r="E32" t="s">
        <v>29</v>
      </c>
      <c r="F32" t="s">
        <v>30</v>
      </c>
      <c r="G32" t="s">
        <v>35</v>
      </c>
      <c r="H32" s="4">
        <v>2</v>
      </c>
      <c r="I32" s="4">
        <v>2</v>
      </c>
      <c r="J32" s="4">
        <v>2</v>
      </c>
      <c r="K32" t="s">
        <v>94</v>
      </c>
      <c r="M32">
        <f>IF(t_card_list[[#This Row],[Rarity]]="Common",40,IF(t_card_list[[#This Row],[Rarity]]="Rare",100,IF(t_card_list[[#This Row],[Rarity]]="Epic",400,IF(t_card_list[[#This Row],[Rarity]]="Legendary",1600,0))))</f>
        <v>40</v>
      </c>
      <c r="O32" t="str">
        <f>IF(N32&gt;0,(N32-t_card_list[[#This Row],[Num]])*M32,"")</f>
        <v/>
      </c>
    </row>
    <row r="33" spans="1:15" x14ac:dyDescent="0.25">
      <c r="A33" s="5">
        <v>1</v>
      </c>
      <c r="B33" t="s">
        <v>26</v>
      </c>
      <c r="C33" t="s">
        <v>95</v>
      </c>
      <c r="D33" t="s">
        <v>28</v>
      </c>
      <c r="E33" t="s">
        <v>51</v>
      </c>
      <c r="F33" t="s">
        <v>30</v>
      </c>
      <c r="H33" s="4">
        <v>2</v>
      </c>
      <c r="I33" s="4">
        <v>0</v>
      </c>
      <c r="J33" s="4">
        <v>7</v>
      </c>
      <c r="K33" t="s">
        <v>96</v>
      </c>
      <c r="M33">
        <f>IF(t_card_list[[#This Row],[Rarity]]="Common",40,IF(t_card_list[[#This Row],[Rarity]]="Rare",100,IF(t_card_list[[#This Row],[Rarity]]="Epic",400,IF(t_card_list[[#This Row],[Rarity]]="Legendary",1600,0))))</f>
        <v>400</v>
      </c>
      <c r="O33" t="str">
        <f>IF(N33&gt;0,(N33-t_card_list[[#This Row],[Num]])*M33,"")</f>
        <v/>
      </c>
    </row>
    <row r="34" spans="1:15" x14ac:dyDescent="0.25">
      <c r="A34" s="5">
        <v>2</v>
      </c>
      <c r="B34" t="s">
        <v>26</v>
      </c>
      <c r="C34" t="s">
        <v>97</v>
      </c>
      <c r="D34" t="s">
        <v>28</v>
      </c>
      <c r="E34" t="s">
        <v>29</v>
      </c>
      <c r="F34" t="s">
        <v>30</v>
      </c>
      <c r="G34" t="s">
        <v>98</v>
      </c>
      <c r="H34" s="4">
        <v>2</v>
      </c>
      <c r="I34" s="4">
        <v>3</v>
      </c>
      <c r="J34" s="4">
        <v>2</v>
      </c>
      <c r="K34" t="s">
        <v>99</v>
      </c>
      <c r="M34">
        <f>IF(t_card_list[[#This Row],[Rarity]]="Common",40,IF(t_card_list[[#This Row],[Rarity]]="Rare",100,IF(t_card_list[[#This Row],[Rarity]]="Epic",400,IF(t_card_list[[#This Row],[Rarity]]="Legendary",1600,0))))</f>
        <v>40</v>
      </c>
      <c r="O34" t="str">
        <f>IF(N34&gt;0,(N34-t_card_list[[#This Row],[Num]])*M34,"")</f>
        <v/>
      </c>
    </row>
    <row r="35" spans="1:15" x14ac:dyDescent="0.25">
      <c r="A35" s="5"/>
      <c r="B35" t="s">
        <v>42</v>
      </c>
      <c r="C35" t="s">
        <v>100</v>
      </c>
      <c r="D35" t="s">
        <v>28</v>
      </c>
      <c r="E35" t="s">
        <v>42</v>
      </c>
      <c r="F35" t="s">
        <v>30</v>
      </c>
      <c r="H35" s="4">
        <v>2</v>
      </c>
      <c r="I35" s="4">
        <v>2</v>
      </c>
      <c r="J35" s="4">
        <v>2</v>
      </c>
      <c r="K35" t="s">
        <v>46</v>
      </c>
      <c r="M35">
        <f>IF(t_card_list[[#This Row],[Rarity]]="Common",40,IF(t_card_list[[#This Row],[Rarity]]="Rare",100,IF(t_card_list[[#This Row],[Rarity]]="Epic",400,IF(t_card_list[[#This Row],[Rarity]]="Legendary",1600,0))))</f>
        <v>0</v>
      </c>
      <c r="O35" t="str">
        <f>IF(N35&gt;0,(N35-t_card_list[[#This Row],[Num]])*M35,"")</f>
        <v/>
      </c>
    </row>
    <row r="36" spans="1:15" x14ac:dyDescent="0.25">
      <c r="A36" s="5">
        <v>2</v>
      </c>
      <c r="B36" t="s">
        <v>26</v>
      </c>
      <c r="C36" t="s">
        <v>101</v>
      </c>
      <c r="D36" t="s">
        <v>28</v>
      </c>
      <c r="E36" t="s">
        <v>29</v>
      </c>
      <c r="F36" t="s">
        <v>30</v>
      </c>
      <c r="G36" t="s">
        <v>35</v>
      </c>
      <c r="H36" s="4">
        <v>2</v>
      </c>
      <c r="I36" s="4">
        <v>2</v>
      </c>
      <c r="J36" s="4">
        <v>1</v>
      </c>
      <c r="K36" t="s">
        <v>102</v>
      </c>
      <c r="M36">
        <f>IF(t_card_list[[#This Row],[Rarity]]="Common",40,IF(t_card_list[[#This Row],[Rarity]]="Rare",100,IF(t_card_list[[#This Row],[Rarity]]="Epic",400,IF(t_card_list[[#This Row],[Rarity]]="Legendary",1600,0))))</f>
        <v>40</v>
      </c>
      <c r="N36">
        <v>2</v>
      </c>
      <c r="O36">
        <f>IF(N36&gt;0,(N36-t_card_list[[#This Row],[Num]])*M36,"")</f>
        <v>0</v>
      </c>
    </row>
    <row r="37" spans="1:15" x14ac:dyDescent="0.25">
      <c r="A37" s="5">
        <v>2</v>
      </c>
      <c r="B37" t="s">
        <v>26</v>
      </c>
      <c r="C37" t="s">
        <v>103</v>
      </c>
      <c r="D37" t="s">
        <v>28</v>
      </c>
      <c r="E37" t="s">
        <v>34</v>
      </c>
      <c r="F37" t="s">
        <v>30</v>
      </c>
      <c r="H37" s="4">
        <v>2</v>
      </c>
      <c r="I37" s="4">
        <v>3</v>
      </c>
      <c r="J37" s="4">
        <v>2</v>
      </c>
      <c r="K37" t="s">
        <v>104</v>
      </c>
      <c r="M37">
        <f>IF(t_card_list[[#This Row],[Rarity]]="Common",40,IF(t_card_list[[#This Row],[Rarity]]="Rare",100,IF(t_card_list[[#This Row],[Rarity]]="Epic",400,IF(t_card_list[[#This Row],[Rarity]]="Legendary",1600,0))))</f>
        <v>100</v>
      </c>
      <c r="O37" t="str">
        <f>IF(N37&gt;0,(N37-t_card_list[[#This Row],[Num]])*M37,"")</f>
        <v/>
      </c>
    </row>
    <row r="38" spans="1:15" x14ac:dyDescent="0.25">
      <c r="A38" s="5"/>
      <c r="B38" t="s">
        <v>42</v>
      </c>
      <c r="C38" t="s">
        <v>105</v>
      </c>
      <c r="D38" t="s">
        <v>28</v>
      </c>
      <c r="E38" t="s">
        <v>42</v>
      </c>
      <c r="F38" t="s">
        <v>30</v>
      </c>
      <c r="H38" s="4">
        <v>2</v>
      </c>
      <c r="I38" s="4">
        <v>2</v>
      </c>
      <c r="J38" s="4">
        <v>2</v>
      </c>
      <c r="K38" t="s">
        <v>106</v>
      </c>
      <c r="M38">
        <f>IF(t_card_list[[#This Row],[Rarity]]="Common",40,IF(t_card_list[[#This Row],[Rarity]]="Rare",100,IF(t_card_list[[#This Row],[Rarity]]="Epic",400,IF(t_card_list[[#This Row],[Rarity]]="Legendary",1600,0))))</f>
        <v>0</v>
      </c>
      <c r="O38" t="str">
        <f>IF(N38&gt;0,(N38-t_card_list[[#This Row],[Num]])*M38,"")</f>
        <v/>
      </c>
    </row>
    <row r="39" spans="1:15" x14ac:dyDescent="0.25">
      <c r="A39" s="5">
        <v>2</v>
      </c>
      <c r="B39" t="s">
        <v>26</v>
      </c>
      <c r="C39" t="s">
        <v>107</v>
      </c>
      <c r="D39" t="s">
        <v>28</v>
      </c>
      <c r="E39" t="s">
        <v>29</v>
      </c>
      <c r="F39" t="s">
        <v>30</v>
      </c>
      <c r="H39" s="4">
        <v>2</v>
      </c>
      <c r="I39" s="4">
        <v>2</v>
      </c>
      <c r="J39" s="4">
        <v>1</v>
      </c>
      <c r="K39" t="s">
        <v>108</v>
      </c>
      <c r="M39">
        <f>IF(t_card_list[[#This Row],[Rarity]]="Common",40,IF(t_card_list[[#This Row],[Rarity]]="Rare",100,IF(t_card_list[[#This Row],[Rarity]]="Epic",400,IF(t_card_list[[#This Row],[Rarity]]="Legendary",1600,0))))</f>
        <v>40</v>
      </c>
      <c r="O39" t="str">
        <f>IF(N39&gt;0,(N39-t_card_list[[#This Row],[Num]])*M39,"")</f>
        <v/>
      </c>
    </row>
    <row r="40" spans="1:15" x14ac:dyDescent="0.25">
      <c r="A40" s="5"/>
      <c r="B40" t="s">
        <v>26</v>
      </c>
      <c r="C40" t="s">
        <v>109</v>
      </c>
      <c r="D40" t="s">
        <v>28</v>
      </c>
      <c r="E40" t="s">
        <v>83</v>
      </c>
      <c r="F40" t="s">
        <v>30</v>
      </c>
      <c r="H40" s="4">
        <v>2</v>
      </c>
      <c r="I40" s="4">
        <v>0</v>
      </c>
      <c r="J40" s="4">
        <v>4</v>
      </c>
      <c r="K40" t="s">
        <v>110</v>
      </c>
      <c r="M40">
        <f>IF(t_card_list[[#This Row],[Rarity]]="Common",40,IF(t_card_list[[#This Row],[Rarity]]="Rare",100,IF(t_card_list[[#This Row],[Rarity]]="Epic",400,IF(t_card_list[[#This Row],[Rarity]]="Legendary",1600,0))))</f>
        <v>1600</v>
      </c>
      <c r="O40" t="str">
        <f>IF(N40&gt;0,(N40-t_card_list[[#This Row],[Num]])*M40,"")</f>
        <v/>
      </c>
    </row>
    <row r="41" spans="1:15" x14ac:dyDescent="0.25">
      <c r="A41" s="5">
        <v>1</v>
      </c>
      <c r="B41" t="s">
        <v>26</v>
      </c>
      <c r="C41" t="s">
        <v>111</v>
      </c>
      <c r="D41" t="s">
        <v>28</v>
      </c>
      <c r="E41" t="s">
        <v>29</v>
      </c>
      <c r="F41" t="s">
        <v>30</v>
      </c>
      <c r="H41" s="4">
        <v>2</v>
      </c>
      <c r="I41" s="4">
        <v>3</v>
      </c>
      <c r="J41" s="4">
        <v>2</v>
      </c>
      <c r="K41" t="s">
        <v>112</v>
      </c>
      <c r="M41">
        <f>IF(t_card_list[[#This Row],[Rarity]]="Common",40,IF(t_card_list[[#This Row],[Rarity]]="Rare",100,IF(t_card_list[[#This Row],[Rarity]]="Epic",400,IF(t_card_list[[#This Row],[Rarity]]="Legendary",1600,0))))</f>
        <v>40</v>
      </c>
      <c r="O41" t="str">
        <f>IF(N41&gt;0,(N41-t_card_list[[#This Row],[Num]])*M41,"")</f>
        <v/>
      </c>
    </row>
    <row r="42" spans="1:15" x14ac:dyDescent="0.25">
      <c r="A42" s="5"/>
      <c r="B42" t="s">
        <v>26</v>
      </c>
      <c r="C42" t="s">
        <v>113</v>
      </c>
      <c r="D42" t="s">
        <v>28</v>
      </c>
      <c r="E42" t="s">
        <v>34</v>
      </c>
      <c r="F42" t="s">
        <v>30</v>
      </c>
      <c r="H42" s="4">
        <v>2</v>
      </c>
      <c r="I42" s="4">
        <v>1</v>
      </c>
      <c r="J42" s="4">
        <v>3</v>
      </c>
      <c r="K42" t="s">
        <v>114</v>
      </c>
      <c r="M42">
        <f>IF(t_card_list[[#This Row],[Rarity]]="Common",40,IF(t_card_list[[#This Row],[Rarity]]="Rare",100,IF(t_card_list[[#This Row],[Rarity]]="Epic",400,IF(t_card_list[[#This Row],[Rarity]]="Legendary",1600,0))))</f>
        <v>100</v>
      </c>
      <c r="O42" t="str">
        <f>IF(N42&gt;0,(N42-t_card_list[[#This Row],[Num]])*M42,"")</f>
        <v/>
      </c>
    </row>
    <row r="43" spans="1:15" x14ac:dyDescent="0.25">
      <c r="A43" s="5">
        <v>1</v>
      </c>
      <c r="B43" t="s">
        <v>26</v>
      </c>
      <c r="C43" t="s">
        <v>115</v>
      </c>
      <c r="D43" t="s">
        <v>28</v>
      </c>
      <c r="E43" t="s">
        <v>34</v>
      </c>
      <c r="F43" t="s">
        <v>30</v>
      </c>
      <c r="H43" s="4">
        <v>2</v>
      </c>
      <c r="I43" s="4">
        <v>2</v>
      </c>
      <c r="J43" s="4">
        <v>2</v>
      </c>
      <c r="K43" t="s">
        <v>116</v>
      </c>
      <c r="M43">
        <f>IF(t_card_list[[#This Row],[Rarity]]="Common",40,IF(t_card_list[[#This Row],[Rarity]]="Rare",100,IF(t_card_list[[#This Row],[Rarity]]="Epic",400,IF(t_card_list[[#This Row],[Rarity]]="Legendary",1600,0))))</f>
        <v>100</v>
      </c>
      <c r="O43" t="str">
        <f>IF(N43&gt;0,(N43-t_card_list[[#This Row],[Num]])*M43,"")</f>
        <v/>
      </c>
    </row>
    <row r="44" spans="1:15" x14ac:dyDescent="0.25">
      <c r="A44" s="5"/>
      <c r="B44" t="s">
        <v>26</v>
      </c>
      <c r="C44" t="s">
        <v>117</v>
      </c>
      <c r="D44" t="s">
        <v>28</v>
      </c>
      <c r="E44" t="s">
        <v>34</v>
      </c>
      <c r="F44" t="s">
        <v>30</v>
      </c>
      <c r="H44" s="4">
        <v>2</v>
      </c>
      <c r="I44" s="4">
        <v>1</v>
      </c>
      <c r="J44" s="4">
        <v>3</v>
      </c>
      <c r="K44" t="s">
        <v>118</v>
      </c>
      <c r="M44">
        <f>IF(t_card_list[[#This Row],[Rarity]]="Common",40,IF(t_card_list[[#This Row],[Rarity]]="Rare",100,IF(t_card_list[[#This Row],[Rarity]]="Epic",400,IF(t_card_list[[#This Row],[Rarity]]="Legendary",1600,0))))</f>
        <v>100</v>
      </c>
      <c r="O44" t="str">
        <f>IF(N44&gt;0,(N44-t_card_list[[#This Row],[Num]])*M44,"")</f>
        <v/>
      </c>
    </row>
    <row r="45" spans="1:15" x14ac:dyDescent="0.25">
      <c r="A45" s="5"/>
      <c r="B45" t="s">
        <v>26</v>
      </c>
      <c r="C45" t="s">
        <v>119</v>
      </c>
      <c r="D45" t="s">
        <v>28</v>
      </c>
      <c r="E45" t="s">
        <v>83</v>
      </c>
      <c r="F45" t="s">
        <v>30</v>
      </c>
      <c r="H45" s="4">
        <v>2</v>
      </c>
      <c r="I45" s="4">
        <v>4</v>
      </c>
      <c r="J45" s="4">
        <v>4</v>
      </c>
      <c r="K45" t="s">
        <v>120</v>
      </c>
      <c r="M45">
        <f>IF(t_card_list[[#This Row],[Rarity]]="Common",40,IF(t_card_list[[#This Row],[Rarity]]="Rare",100,IF(t_card_list[[#This Row],[Rarity]]="Epic",400,IF(t_card_list[[#This Row],[Rarity]]="Legendary",1600,0))))</f>
        <v>1600</v>
      </c>
      <c r="O45" t="str">
        <f>IF(N45&gt;0,(N45-t_card_list[[#This Row],[Num]])*M45,"")</f>
        <v/>
      </c>
    </row>
    <row r="46" spans="1:15" x14ac:dyDescent="0.25">
      <c r="A46" s="5"/>
      <c r="B46" t="s">
        <v>42</v>
      </c>
      <c r="C46" t="s">
        <v>121</v>
      </c>
      <c r="D46" t="s">
        <v>28</v>
      </c>
      <c r="E46" t="s">
        <v>42</v>
      </c>
      <c r="F46" t="s">
        <v>30</v>
      </c>
      <c r="G46" t="s">
        <v>48</v>
      </c>
      <c r="H46" s="4">
        <v>2</v>
      </c>
      <c r="I46" s="4">
        <v>2</v>
      </c>
      <c r="J46" s="4">
        <v>1</v>
      </c>
      <c r="K46" t="s">
        <v>122</v>
      </c>
      <c r="M46">
        <f>IF(t_card_list[[#This Row],[Rarity]]="Common",40,IF(t_card_list[[#This Row],[Rarity]]="Rare",100,IF(t_card_list[[#This Row],[Rarity]]="Epic",400,IF(t_card_list[[#This Row],[Rarity]]="Legendary",1600,0))))</f>
        <v>0</v>
      </c>
      <c r="O46" t="str">
        <f>IF(N46&gt;0,(N46-t_card_list[[#This Row],[Num]])*M46,"")</f>
        <v/>
      </c>
    </row>
    <row r="47" spans="1:15" x14ac:dyDescent="0.25">
      <c r="A47" s="5"/>
      <c r="B47" t="s">
        <v>26</v>
      </c>
      <c r="C47" t="s">
        <v>123</v>
      </c>
      <c r="D47" t="s">
        <v>28</v>
      </c>
      <c r="E47" t="s">
        <v>83</v>
      </c>
      <c r="F47" t="s">
        <v>30</v>
      </c>
      <c r="H47" s="4">
        <v>2</v>
      </c>
      <c r="I47" s="4">
        <v>0</v>
      </c>
      <c r="J47" s="4">
        <v>4</v>
      </c>
      <c r="K47" t="s">
        <v>124</v>
      </c>
      <c r="M47">
        <f>IF(t_card_list[[#This Row],[Rarity]]="Common",40,IF(t_card_list[[#This Row],[Rarity]]="Rare",100,IF(t_card_list[[#This Row],[Rarity]]="Epic",400,IF(t_card_list[[#This Row],[Rarity]]="Legendary",1600,0))))</f>
        <v>1600</v>
      </c>
      <c r="O47" t="str">
        <f>IF(N47&gt;0,(N47-t_card_list[[#This Row],[Num]])*M47,"")</f>
        <v/>
      </c>
    </row>
    <row r="48" spans="1:15" x14ac:dyDescent="0.25">
      <c r="A48" s="5"/>
      <c r="B48" t="s">
        <v>42</v>
      </c>
      <c r="C48" t="s">
        <v>125</v>
      </c>
      <c r="D48" t="s">
        <v>28</v>
      </c>
      <c r="E48" t="s">
        <v>42</v>
      </c>
      <c r="F48" t="s">
        <v>30</v>
      </c>
      <c r="H48" s="4">
        <v>2</v>
      </c>
      <c r="I48" s="4">
        <v>1</v>
      </c>
      <c r="J48" s="4">
        <v>2</v>
      </c>
      <c r="K48" t="s">
        <v>126</v>
      </c>
      <c r="M48">
        <f>IF(t_card_list[[#This Row],[Rarity]]="Common",40,IF(t_card_list[[#This Row],[Rarity]]="Rare",100,IF(t_card_list[[#This Row],[Rarity]]="Epic",400,IF(t_card_list[[#This Row],[Rarity]]="Legendary",1600,0))))</f>
        <v>0</v>
      </c>
      <c r="O48" t="str">
        <f>IF(N48&gt;0,(N48-t_card_list[[#This Row],[Num]])*M48,"")</f>
        <v/>
      </c>
    </row>
    <row r="49" spans="1:15" x14ac:dyDescent="0.25">
      <c r="A49" s="5">
        <v>1</v>
      </c>
      <c r="B49" t="s">
        <v>26</v>
      </c>
      <c r="C49" t="s">
        <v>127</v>
      </c>
      <c r="D49" t="s">
        <v>28</v>
      </c>
      <c r="E49" t="s">
        <v>34</v>
      </c>
      <c r="F49" t="s">
        <v>30</v>
      </c>
      <c r="H49" s="4">
        <v>2</v>
      </c>
      <c r="I49" s="4">
        <v>2</v>
      </c>
      <c r="J49" s="4">
        <v>2</v>
      </c>
      <c r="K49" t="s">
        <v>128</v>
      </c>
      <c r="M49">
        <f>IF(t_card_list[[#This Row],[Rarity]]="Common",40,IF(t_card_list[[#This Row],[Rarity]]="Rare",100,IF(t_card_list[[#This Row],[Rarity]]="Epic",400,IF(t_card_list[[#This Row],[Rarity]]="Legendary",1600,0))))</f>
        <v>100</v>
      </c>
      <c r="O49" t="str">
        <f>IF(N49&gt;0,(N49-t_card_list[[#This Row],[Num]])*M49,"")</f>
        <v/>
      </c>
    </row>
    <row r="50" spans="1:15" x14ac:dyDescent="0.25">
      <c r="A50" s="5"/>
      <c r="B50" t="s">
        <v>42</v>
      </c>
      <c r="C50" t="s">
        <v>129</v>
      </c>
      <c r="D50" t="s">
        <v>28</v>
      </c>
      <c r="E50" t="s">
        <v>42</v>
      </c>
      <c r="F50" t="s">
        <v>30</v>
      </c>
      <c r="G50" t="s">
        <v>35</v>
      </c>
      <c r="H50" s="4">
        <v>2</v>
      </c>
      <c r="I50" s="4">
        <v>2</v>
      </c>
      <c r="J50" s="4">
        <v>3</v>
      </c>
      <c r="M50">
        <f>IF(t_card_list[[#This Row],[Rarity]]="Common",40,IF(t_card_list[[#This Row],[Rarity]]="Rare",100,IF(t_card_list[[#This Row],[Rarity]]="Epic",400,IF(t_card_list[[#This Row],[Rarity]]="Legendary",1600,0))))</f>
        <v>0</v>
      </c>
      <c r="O50" t="str">
        <f>IF(N50&gt;0,(N50-t_card_list[[#This Row],[Num]])*M50,"")</f>
        <v/>
      </c>
    </row>
    <row r="51" spans="1:15" x14ac:dyDescent="0.25">
      <c r="A51" s="5">
        <v>1</v>
      </c>
      <c r="B51" t="s">
        <v>26</v>
      </c>
      <c r="C51" t="s">
        <v>130</v>
      </c>
      <c r="D51" t="s">
        <v>28</v>
      </c>
      <c r="E51" t="s">
        <v>34</v>
      </c>
      <c r="F51" t="s">
        <v>30</v>
      </c>
      <c r="H51" s="4">
        <v>2</v>
      </c>
      <c r="I51" s="4">
        <v>2</v>
      </c>
      <c r="J51" s="4">
        <v>3</v>
      </c>
      <c r="K51" t="s">
        <v>131</v>
      </c>
      <c r="M51">
        <f>IF(t_card_list[[#This Row],[Rarity]]="Common",40,IF(t_card_list[[#This Row],[Rarity]]="Rare",100,IF(t_card_list[[#This Row],[Rarity]]="Epic",400,IF(t_card_list[[#This Row],[Rarity]]="Legendary",1600,0))))</f>
        <v>100</v>
      </c>
      <c r="O51" t="str">
        <f>IF(N51&gt;0,(N51-t_card_list[[#This Row],[Num]])*M51,"")</f>
        <v/>
      </c>
    </row>
    <row r="52" spans="1:15" x14ac:dyDescent="0.25">
      <c r="A52" s="5">
        <v>1</v>
      </c>
      <c r="B52" t="s">
        <v>26</v>
      </c>
      <c r="C52" t="s">
        <v>132</v>
      </c>
      <c r="D52" t="s">
        <v>28</v>
      </c>
      <c r="E52" t="s">
        <v>34</v>
      </c>
      <c r="F52" t="s">
        <v>30</v>
      </c>
      <c r="H52" s="4">
        <v>2</v>
      </c>
      <c r="I52" s="4">
        <v>3</v>
      </c>
      <c r="J52" s="4">
        <v>2</v>
      </c>
      <c r="K52" t="s">
        <v>133</v>
      </c>
      <c r="M52">
        <f>IF(t_card_list[[#This Row],[Rarity]]="Common",40,IF(t_card_list[[#This Row],[Rarity]]="Rare",100,IF(t_card_list[[#This Row],[Rarity]]="Epic",400,IF(t_card_list[[#This Row],[Rarity]]="Legendary",1600,0))))</f>
        <v>100</v>
      </c>
      <c r="O52" t="str">
        <f>IF(N52&gt;0,(N52-t_card_list[[#This Row],[Num]])*M52,"")</f>
        <v/>
      </c>
    </row>
    <row r="53" spans="1:15" x14ac:dyDescent="0.25">
      <c r="A53" s="5">
        <v>2</v>
      </c>
      <c r="B53" t="s">
        <v>26</v>
      </c>
      <c r="C53" t="s">
        <v>134</v>
      </c>
      <c r="D53" t="s">
        <v>28</v>
      </c>
      <c r="E53" t="s">
        <v>29</v>
      </c>
      <c r="F53" t="s">
        <v>30</v>
      </c>
      <c r="H53" s="4">
        <v>2</v>
      </c>
      <c r="I53" s="4">
        <v>3</v>
      </c>
      <c r="J53" s="4">
        <v>2</v>
      </c>
      <c r="K53" t="s">
        <v>135</v>
      </c>
      <c r="M53">
        <f>IF(t_card_list[[#This Row],[Rarity]]="Common",40,IF(t_card_list[[#This Row],[Rarity]]="Rare",100,IF(t_card_list[[#This Row],[Rarity]]="Epic",400,IF(t_card_list[[#This Row],[Rarity]]="Legendary",1600,0))))</f>
        <v>40</v>
      </c>
      <c r="N53">
        <v>2</v>
      </c>
      <c r="O53">
        <f>IF(N53&gt;0,(N53-t_card_list[[#This Row],[Num]])*M53,"")</f>
        <v>0</v>
      </c>
    </row>
    <row r="54" spans="1:15" x14ac:dyDescent="0.25">
      <c r="A54" s="5">
        <v>2</v>
      </c>
      <c r="B54" t="s">
        <v>26</v>
      </c>
      <c r="C54" t="s">
        <v>136</v>
      </c>
      <c r="D54" t="s">
        <v>28</v>
      </c>
      <c r="E54" t="s">
        <v>29</v>
      </c>
      <c r="F54" t="s">
        <v>30</v>
      </c>
      <c r="H54" s="4">
        <v>3</v>
      </c>
      <c r="I54" s="4">
        <v>1</v>
      </c>
      <c r="J54" s="4">
        <v>3</v>
      </c>
      <c r="K54" t="s">
        <v>137</v>
      </c>
      <c r="M54">
        <f>IF(t_card_list[[#This Row],[Rarity]]="Common",40,IF(t_card_list[[#This Row],[Rarity]]="Rare",100,IF(t_card_list[[#This Row],[Rarity]]="Epic",400,IF(t_card_list[[#This Row],[Rarity]]="Legendary",1600,0))))</f>
        <v>40</v>
      </c>
      <c r="O54" t="str">
        <f>IF(N54&gt;0,(N54-t_card_list[[#This Row],[Num]])*M54,"")</f>
        <v/>
      </c>
    </row>
    <row r="55" spans="1:15" x14ac:dyDescent="0.25">
      <c r="A55" s="5"/>
      <c r="B55" t="s">
        <v>26</v>
      </c>
      <c r="C55" t="s">
        <v>138</v>
      </c>
      <c r="D55" t="s">
        <v>28</v>
      </c>
      <c r="E55" t="s">
        <v>34</v>
      </c>
      <c r="F55" t="s">
        <v>30</v>
      </c>
      <c r="H55" s="4">
        <v>3</v>
      </c>
      <c r="I55" s="4">
        <v>0</v>
      </c>
      <c r="J55" s="4">
        <v>3</v>
      </c>
      <c r="K55" t="s">
        <v>139</v>
      </c>
      <c r="M55">
        <f>IF(t_card_list[[#This Row],[Rarity]]="Common",40,IF(t_card_list[[#This Row],[Rarity]]="Rare",100,IF(t_card_list[[#This Row],[Rarity]]="Epic",400,IF(t_card_list[[#This Row],[Rarity]]="Legendary",1600,0))))</f>
        <v>100</v>
      </c>
      <c r="O55" t="str">
        <f>IF(N55&gt;0,(N55-t_card_list[[#This Row],[Num]])*M55,"")</f>
        <v/>
      </c>
    </row>
    <row r="56" spans="1:15" x14ac:dyDescent="0.25">
      <c r="A56" s="5">
        <v>1</v>
      </c>
      <c r="B56" t="s">
        <v>26</v>
      </c>
      <c r="C56" t="s">
        <v>140</v>
      </c>
      <c r="D56" t="s">
        <v>28</v>
      </c>
      <c r="E56" t="s">
        <v>34</v>
      </c>
      <c r="F56" t="s">
        <v>30</v>
      </c>
      <c r="H56" s="4">
        <v>3</v>
      </c>
      <c r="I56" s="4">
        <v>4</v>
      </c>
      <c r="J56" s="4">
        <v>2</v>
      </c>
      <c r="K56" t="s">
        <v>141</v>
      </c>
      <c r="M56">
        <f>IF(t_card_list[[#This Row],[Rarity]]="Common",40,IF(t_card_list[[#This Row],[Rarity]]="Rare",100,IF(t_card_list[[#This Row],[Rarity]]="Epic",400,IF(t_card_list[[#This Row],[Rarity]]="Legendary",1600,0))))</f>
        <v>100</v>
      </c>
      <c r="O56" t="str">
        <f>IF(N56&gt;0,(N56-t_card_list[[#This Row],[Num]])*M56,"")</f>
        <v/>
      </c>
    </row>
    <row r="57" spans="1:15" x14ac:dyDescent="0.25">
      <c r="A57" s="5"/>
      <c r="B57" t="s">
        <v>26</v>
      </c>
      <c r="C57" t="s">
        <v>142</v>
      </c>
      <c r="D57" t="s">
        <v>28</v>
      </c>
      <c r="E57" t="s">
        <v>51</v>
      </c>
      <c r="F57" t="s">
        <v>30</v>
      </c>
      <c r="H57" s="4">
        <v>3</v>
      </c>
      <c r="I57" s="4">
        <v>4</v>
      </c>
      <c r="J57" s="4">
        <v>2</v>
      </c>
      <c r="K57" t="s">
        <v>143</v>
      </c>
      <c r="M57">
        <f>IF(t_card_list[[#This Row],[Rarity]]="Common",40,IF(t_card_list[[#This Row],[Rarity]]="Rare",100,IF(t_card_list[[#This Row],[Rarity]]="Epic",400,IF(t_card_list[[#This Row],[Rarity]]="Legendary",1600,0))))</f>
        <v>400</v>
      </c>
      <c r="O57" t="str">
        <f>IF(N57&gt;0,(N57-t_card_list[[#This Row],[Num]])*M57,"")</f>
        <v/>
      </c>
    </row>
    <row r="58" spans="1:15" x14ac:dyDescent="0.25">
      <c r="A58" s="5"/>
      <c r="B58" t="s">
        <v>26</v>
      </c>
      <c r="C58" t="s">
        <v>144</v>
      </c>
      <c r="D58" t="s">
        <v>28</v>
      </c>
      <c r="E58" t="s">
        <v>51</v>
      </c>
      <c r="F58" t="s">
        <v>30</v>
      </c>
      <c r="H58" s="4">
        <v>3</v>
      </c>
      <c r="I58" s="4">
        <v>3</v>
      </c>
      <c r="J58" s="4">
        <v>3</v>
      </c>
      <c r="K58" t="s">
        <v>145</v>
      </c>
      <c r="M58">
        <f>IF(t_card_list[[#This Row],[Rarity]]="Common",40,IF(t_card_list[[#This Row],[Rarity]]="Rare",100,IF(t_card_list[[#This Row],[Rarity]]="Epic",400,IF(t_card_list[[#This Row],[Rarity]]="Legendary",1600,0))))</f>
        <v>400</v>
      </c>
      <c r="O58" t="str">
        <f>IF(N58&gt;0,(N58-t_card_list[[#This Row],[Num]])*M58,"")</f>
        <v/>
      </c>
    </row>
    <row r="59" spans="1:15" x14ac:dyDescent="0.25">
      <c r="A59" s="5"/>
      <c r="B59" t="s">
        <v>26</v>
      </c>
      <c r="C59" t="s">
        <v>146</v>
      </c>
      <c r="D59" t="s">
        <v>28</v>
      </c>
      <c r="E59" t="s">
        <v>34</v>
      </c>
      <c r="F59" t="s">
        <v>30</v>
      </c>
      <c r="G59" t="s">
        <v>48</v>
      </c>
      <c r="H59" s="4">
        <v>3</v>
      </c>
      <c r="I59" s="4">
        <v>2</v>
      </c>
      <c r="J59" s="4">
        <v>2</v>
      </c>
      <c r="K59" t="s">
        <v>147</v>
      </c>
      <c r="M59">
        <f>IF(t_card_list[[#This Row],[Rarity]]="Common",40,IF(t_card_list[[#This Row],[Rarity]]="Rare",100,IF(t_card_list[[#This Row],[Rarity]]="Epic",400,IF(t_card_list[[#This Row],[Rarity]]="Legendary",1600,0))))</f>
        <v>100</v>
      </c>
      <c r="O59" t="str">
        <f>IF(N59&gt;0,(N59-t_card_list[[#This Row],[Num]])*M59,"")</f>
        <v/>
      </c>
    </row>
    <row r="60" spans="1:15" x14ac:dyDescent="0.25">
      <c r="A60" s="5"/>
      <c r="B60" t="s">
        <v>26</v>
      </c>
      <c r="C60" t="s">
        <v>148</v>
      </c>
      <c r="D60" t="s">
        <v>28</v>
      </c>
      <c r="E60" t="s">
        <v>34</v>
      </c>
      <c r="F60" t="s">
        <v>30</v>
      </c>
      <c r="G60" t="s">
        <v>48</v>
      </c>
      <c r="H60" s="4">
        <v>3</v>
      </c>
      <c r="I60" s="4">
        <v>2</v>
      </c>
      <c r="J60" s="4">
        <v>3</v>
      </c>
      <c r="K60" t="s">
        <v>149</v>
      </c>
      <c r="M60">
        <f>IF(t_card_list[[#This Row],[Rarity]]="Common",40,IF(t_card_list[[#This Row],[Rarity]]="Rare",100,IF(t_card_list[[#This Row],[Rarity]]="Epic",400,IF(t_card_list[[#This Row],[Rarity]]="Legendary",1600,0))))</f>
        <v>100</v>
      </c>
      <c r="O60" t="str">
        <f>IF(N60&gt;0,(N60-t_card_list[[#This Row],[Num]])*M60,"")</f>
        <v/>
      </c>
    </row>
    <row r="61" spans="1:15" x14ac:dyDescent="0.25">
      <c r="A61" s="5"/>
      <c r="B61" t="s">
        <v>42</v>
      </c>
      <c r="C61" t="s">
        <v>150</v>
      </c>
      <c r="D61" t="s">
        <v>28</v>
      </c>
      <c r="E61" t="s">
        <v>42</v>
      </c>
      <c r="F61" t="s">
        <v>30</v>
      </c>
      <c r="H61" s="4">
        <v>3</v>
      </c>
      <c r="I61" s="4">
        <v>1</v>
      </c>
      <c r="J61" s="4">
        <v>4</v>
      </c>
      <c r="K61" t="s">
        <v>106</v>
      </c>
      <c r="M61">
        <f>IF(t_card_list[[#This Row],[Rarity]]="Common",40,IF(t_card_list[[#This Row],[Rarity]]="Rare",100,IF(t_card_list[[#This Row],[Rarity]]="Epic",400,IF(t_card_list[[#This Row],[Rarity]]="Legendary",1600,0))))</f>
        <v>0</v>
      </c>
      <c r="O61" t="str">
        <f>IF(N61&gt;0,(N61-t_card_list[[#This Row],[Num]])*M61,"")</f>
        <v/>
      </c>
    </row>
    <row r="62" spans="1:15" x14ac:dyDescent="0.25">
      <c r="A62" s="5"/>
      <c r="B62" t="s">
        <v>26</v>
      </c>
      <c r="C62" t="s">
        <v>151</v>
      </c>
      <c r="D62" t="s">
        <v>28</v>
      </c>
      <c r="E62" t="s">
        <v>34</v>
      </c>
      <c r="F62" t="s">
        <v>30</v>
      </c>
      <c r="H62" s="4">
        <v>3</v>
      </c>
      <c r="I62" s="4">
        <v>1</v>
      </c>
      <c r="J62" s="4">
        <v>4</v>
      </c>
      <c r="K62" t="s">
        <v>152</v>
      </c>
      <c r="M62">
        <f>IF(t_card_list[[#This Row],[Rarity]]="Common",40,IF(t_card_list[[#This Row],[Rarity]]="Rare",100,IF(t_card_list[[#This Row],[Rarity]]="Epic",400,IF(t_card_list[[#This Row],[Rarity]]="Legendary",1600,0))))</f>
        <v>100</v>
      </c>
      <c r="O62" t="str">
        <f>IF(N62&gt;0,(N62-t_card_list[[#This Row],[Num]])*M62,"")</f>
        <v/>
      </c>
    </row>
    <row r="63" spans="1:15" x14ac:dyDescent="0.25">
      <c r="A63" s="5">
        <v>2</v>
      </c>
      <c r="B63" t="s">
        <v>26</v>
      </c>
      <c r="C63" t="s">
        <v>153</v>
      </c>
      <c r="D63" t="s">
        <v>28</v>
      </c>
      <c r="E63" t="s">
        <v>29</v>
      </c>
      <c r="F63" t="s">
        <v>30</v>
      </c>
      <c r="H63" s="4">
        <v>3</v>
      </c>
      <c r="I63" s="4">
        <v>3</v>
      </c>
      <c r="J63" s="4">
        <v>3</v>
      </c>
      <c r="K63" t="s">
        <v>154</v>
      </c>
      <c r="M63">
        <f>IF(t_card_list[[#This Row],[Rarity]]="Common",40,IF(t_card_list[[#This Row],[Rarity]]="Rare",100,IF(t_card_list[[#This Row],[Rarity]]="Epic",400,IF(t_card_list[[#This Row],[Rarity]]="Legendary",1600,0))))</f>
        <v>40</v>
      </c>
      <c r="O63" t="str">
        <f>IF(N63&gt;0,(N63-t_card_list[[#This Row],[Num]])*M63,"")</f>
        <v/>
      </c>
    </row>
    <row r="64" spans="1:15" x14ac:dyDescent="0.25">
      <c r="A64" s="5"/>
      <c r="B64" t="s">
        <v>26</v>
      </c>
      <c r="C64" t="s">
        <v>155</v>
      </c>
      <c r="D64" t="s">
        <v>28</v>
      </c>
      <c r="E64" t="s">
        <v>34</v>
      </c>
      <c r="F64" t="s">
        <v>30</v>
      </c>
      <c r="G64" t="s">
        <v>35</v>
      </c>
      <c r="H64" s="4">
        <v>3</v>
      </c>
      <c r="I64" s="4">
        <v>2</v>
      </c>
      <c r="J64" s="4">
        <v>3</v>
      </c>
      <c r="K64" t="s">
        <v>156</v>
      </c>
      <c r="M64">
        <f>IF(t_card_list[[#This Row],[Rarity]]="Common",40,IF(t_card_list[[#This Row],[Rarity]]="Rare",100,IF(t_card_list[[#This Row],[Rarity]]="Epic",400,IF(t_card_list[[#This Row],[Rarity]]="Legendary",1600,0))))</f>
        <v>100</v>
      </c>
      <c r="O64" t="str">
        <f>IF(N64&gt;0,(N64-t_card_list[[#This Row],[Num]])*M64,"")</f>
        <v/>
      </c>
    </row>
    <row r="65" spans="1:15" x14ac:dyDescent="0.25">
      <c r="A65" s="5">
        <v>2</v>
      </c>
      <c r="B65" t="s">
        <v>26</v>
      </c>
      <c r="C65" t="s">
        <v>157</v>
      </c>
      <c r="D65" t="s">
        <v>28</v>
      </c>
      <c r="E65" t="s">
        <v>29</v>
      </c>
      <c r="F65" t="s">
        <v>30</v>
      </c>
      <c r="H65" s="4">
        <v>3</v>
      </c>
      <c r="I65" s="4">
        <v>2</v>
      </c>
      <c r="J65" s="4">
        <v>3</v>
      </c>
      <c r="K65" t="s">
        <v>158</v>
      </c>
      <c r="M65">
        <f>IF(t_card_list[[#This Row],[Rarity]]="Common",40,IF(t_card_list[[#This Row],[Rarity]]="Rare",100,IF(t_card_list[[#This Row],[Rarity]]="Epic",400,IF(t_card_list[[#This Row],[Rarity]]="Legendary",1600,0))))</f>
        <v>40</v>
      </c>
      <c r="O65" t="str">
        <f>IF(N65&gt;0,(N65-t_card_list[[#This Row],[Num]])*M65,"")</f>
        <v/>
      </c>
    </row>
    <row r="66" spans="1:15" x14ac:dyDescent="0.25">
      <c r="A66" s="5">
        <v>2</v>
      </c>
      <c r="B66" t="s">
        <v>26</v>
      </c>
      <c r="C66" t="s">
        <v>159</v>
      </c>
      <c r="D66" t="s">
        <v>28</v>
      </c>
      <c r="E66" t="s">
        <v>29</v>
      </c>
      <c r="F66" t="s">
        <v>30</v>
      </c>
      <c r="H66" s="4">
        <v>3</v>
      </c>
      <c r="I66" s="4">
        <v>2</v>
      </c>
      <c r="J66" s="4">
        <v>3</v>
      </c>
      <c r="K66" t="s">
        <v>160</v>
      </c>
      <c r="M66">
        <f>IF(t_card_list[[#This Row],[Rarity]]="Common",40,IF(t_card_list[[#This Row],[Rarity]]="Rare",100,IF(t_card_list[[#This Row],[Rarity]]="Epic",400,IF(t_card_list[[#This Row],[Rarity]]="Legendary",1600,0))))</f>
        <v>40</v>
      </c>
      <c r="O66" t="str">
        <f>IF(N66&gt;0,(N66-t_card_list[[#This Row],[Num]])*M66,"")</f>
        <v/>
      </c>
    </row>
    <row r="67" spans="1:15" x14ac:dyDescent="0.25">
      <c r="A67" s="5">
        <v>2</v>
      </c>
      <c r="B67" t="s">
        <v>26</v>
      </c>
      <c r="C67" t="s">
        <v>161</v>
      </c>
      <c r="D67" t="s">
        <v>28</v>
      </c>
      <c r="E67" t="s">
        <v>34</v>
      </c>
      <c r="F67" t="s">
        <v>30</v>
      </c>
      <c r="H67" s="4">
        <v>3</v>
      </c>
      <c r="I67" s="4">
        <v>1</v>
      </c>
      <c r="J67" s="4">
        <v>5</v>
      </c>
      <c r="K67" t="s">
        <v>162</v>
      </c>
      <c r="M67">
        <f>IF(t_card_list[[#This Row],[Rarity]]="Common",40,IF(t_card_list[[#This Row],[Rarity]]="Rare",100,IF(t_card_list[[#This Row],[Rarity]]="Epic",400,IF(t_card_list[[#This Row],[Rarity]]="Legendary",1600,0))))</f>
        <v>100</v>
      </c>
      <c r="O67" t="str">
        <f>IF(N67&gt;0,(N67-t_card_list[[#This Row],[Num]])*M67,"")</f>
        <v/>
      </c>
    </row>
    <row r="68" spans="1:15" x14ac:dyDescent="0.25">
      <c r="A68" s="5">
        <v>2</v>
      </c>
      <c r="B68" t="s">
        <v>26</v>
      </c>
      <c r="C68" t="s">
        <v>163</v>
      </c>
      <c r="D68" t="s">
        <v>28</v>
      </c>
      <c r="E68" t="s">
        <v>34</v>
      </c>
      <c r="F68" t="s">
        <v>30</v>
      </c>
      <c r="H68" s="4">
        <v>3</v>
      </c>
      <c r="I68" s="4">
        <v>4</v>
      </c>
      <c r="J68" s="4">
        <v>7</v>
      </c>
      <c r="K68" t="s">
        <v>164</v>
      </c>
      <c r="M68">
        <f>IF(t_card_list[[#This Row],[Rarity]]="Common",40,IF(t_card_list[[#This Row],[Rarity]]="Rare",100,IF(t_card_list[[#This Row],[Rarity]]="Epic",400,IF(t_card_list[[#This Row],[Rarity]]="Legendary",1600,0))))</f>
        <v>100</v>
      </c>
      <c r="O68" t="str">
        <f>IF(N68&gt;0,(N68-t_card_list[[#This Row],[Num]])*M68,"")</f>
        <v/>
      </c>
    </row>
    <row r="69" spans="1:15" x14ac:dyDescent="0.25">
      <c r="A69" s="5"/>
      <c r="B69" t="s">
        <v>42</v>
      </c>
      <c r="C69" t="s">
        <v>165</v>
      </c>
      <c r="D69" t="s">
        <v>28</v>
      </c>
      <c r="E69" t="s">
        <v>42</v>
      </c>
      <c r="F69" t="s">
        <v>30</v>
      </c>
      <c r="H69" s="4">
        <v>3</v>
      </c>
      <c r="I69" s="4">
        <v>2</v>
      </c>
      <c r="J69" s="4">
        <v>2</v>
      </c>
      <c r="K69" t="s">
        <v>166</v>
      </c>
      <c r="M69">
        <f>IF(t_card_list[[#This Row],[Rarity]]="Common",40,IF(t_card_list[[#This Row],[Rarity]]="Rare",100,IF(t_card_list[[#This Row],[Rarity]]="Epic",400,IF(t_card_list[[#This Row],[Rarity]]="Legendary",1600,0))))</f>
        <v>0</v>
      </c>
      <c r="O69" t="str">
        <f>IF(N69&gt;0,(N69-t_card_list[[#This Row],[Num]])*M69,"")</f>
        <v/>
      </c>
    </row>
    <row r="70" spans="1:15" x14ac:dyDescent="0.25">
      <c r="A70" s="5"/>
      <c r="B70" t="s">
        <v>42</v>
      </c>
      <c r="C70" t="s">
        <v>167</v>
      </c>
      <c r="D70" t="s">
        <v>28</v>
      </c>
      <c r="E70" t="s">
        <v>42</v>
      </c>
      <c r="F70" t="s">
        <v>30</v>
      </c>
      <c r="G70" t="s">
        <v>35</v>
      </c>
      <c r="H70" s="4">
        <v>3</v>
      </c>
      <c r="I70" s="4">
        <v>3</v>
      </c>
      <c r="J70" s="4">
        <v>3</v>
      </c>
      <c r="K70" t="s">
        <v>46</v>
      </c>
      <c r="M70">
        <f>IF(t_card_list[[#This Row],[Rarity]]="Common",40,IF(t_card_list[[#This Row],[Rarity]]="Rare",100,IF(t_card_list[[#This Row],[Rarity]]="Epic",400,IF(t_card_list[[#This Row],[Rarity]]="Legendary",1600,0))))</f>
        <v>0</v>
      </c>
      <c r="O70" t="str">
        <f>IF(N70&gt;0,(N70-t_card_list[[#This Row],[Num]])*M70,"")</f>
        <v/>
      </c>
    </row>
    <row r="71" spans="1:15" x14ac:dyDescent="0.25">
      <c r="A71" s="5"/>
      <c r="B71" t="s">
        <v>26</v>
      </c>
      <c r="C71" t="s">
        <v>168</v>
      </c>
      <c r="D71" t="s">
        <v>28</v>
      </c>
      <c r="E71" t="s">
        <v>29</v>
      </c>
      <c r="F71" t="s">
        <v>30</v>
      </c>
      <c r="G71" t="s">
        <v>35</v>
      </c>
      <c r="H71" s="4">
        <v>3</v>
      </c>
      <c r="I71" s="4">
        <v>4</v>
      </c>
      <c r="J71" s="4">
        <v>2</v>
      </c>
      <c r="K71" t="s">
        <v>70</v>
      </c>
      <c r="M71">
        <f>IF(t_card_list[[#This Row],[Rarity]]="Common",40,IF(t_card_list[[#This Row],[Rarity]]="Rare",100,IF(t_card_list[[#This Row],[Rarity]]="Epic",400,IF(t_card_list[[#This Row],[Rarity]]="Legendary",1600,0))))</f>
        <v>40</v>
      </c>
      <c r="O71" t="str">
        <f>IF(N71&gt;0,(N71-t_card_list[[#This Row],[Num]])*M71,"")</f>
        <v/>
      </c>
    </row>
    <row r="72" spans="1:15" x14ac:dyDescent="0.25">
      <c r="A72" s="5"/>
      <c r="B72" t="s">
        <v>26</v>
      </c>
      <c r="C72" t="s">
        <v>169</v>
      </c>
      <c r="D72" t="s">
        <v>28</v>
      </c>
      <c r="E72" t="s">
        <v>83</v>
      </c>
      <c r="F72" t="s">
        <v>30</v>
      </c>
      <c r="G72" t="s">
        <v>35</v>
      </c>
      <c r="H72" s="4">
        <v>3</v>
      </c>
      <c r="I72" s="4">
        <v>5</v>
      </c>
      <c r="J72" s="4">
        <v>5</v>
      </c>
      <c r="K72" t="s">
        <v>170</v>
      </c>
      <c r="M72">
        <f>IF(t_card_list[[#This Row],[Rarity]]="Common",40,IF(t_card_list[[#This Row],[Rarity]]="Rare",100,IF(t_card_list[[#This Row],[Rarity]]="Epic",400,IF(t_card_list[[#This Row],[Rarity]]="Legendary",1600,0))))</f>
        <v>1600</v>
      </c>
      <c r="O72" t="str">
        <f>IF(N72&gt;0,(N72-t_card_list[[#This Row],[Num]])*M72,"")</f>
        <v/>
      </c>
    </row>
    <row r="73" spans="1:15" x14ac:dyDescent="0.25">
      <c r="A73" s="5"/>
      <c r="B73" t="s">
        <v>42</v>
      </c>
      <c r="C73" t="s">
        <v>171</v>
      </c>
      <c r="D73" t="s">
        <v>28</v>
      </c>
      <c r="E73" t="s">
        <v>42</v>
      </c>
      <c r="F73" t="s">
        <v>30</v>
      </c>
      <c r="H73" s="4">
        <v>3</v>
      </c>
      <c r="I73" s="4">
        <v>5</v>
      </c>
      <c r="J73" s="4">
        <v>1</v>
      </c>
      <c r="M73">
        <f>IF(t_card_list[[#This Row],[Rarity]]="Common",40,IF(t_card_list[[#This Row],[Rarity]]="Rare",100,IF(t_card_list[[#This Row],[Rarity]]="Epic",400,IF(t_card_list[[#This Row],[Rarity]]="Legendary",1600,0))))</f>
        <v>0</v>
      </c>
      <c r="O73" t="str">
        <f>IF(N73&gt;0,(N73-t_card_list[[#This Row],[Num]])*M73,"")</f>
        <v/>
      </c>
    </row>
    <row r="74" spans="1:15" x14ac:dyDescent="0.25">
      <c r="A74" s="5">
        <v>1</v>
      </c>
      <c r="B74" t="s">
        <v>26</v>
      </c>
      <c r="C74" t="s">
        <v>172</v>
      </c>
      <c r="D74" t="s">
        <v>28</v>
      </c>
      <c r="E74" t="s">
        <v>34</v>
      </c>
      <c r="F74" t="s">
        <v>30</v>
      </c>
      <c r="H74" s="4">
        <v>3</v>
      </c>
      <c r="I74" s="4">
        <v>3</v>
      </c>
      <c r="J74" s="4">
        <v>3</v>
      </c>
      <c r="K74" t="s">
        <v>173</v>
      </c>
      <c r="M74">
        <f>IF(t_card_list[[#This Row],[Rarity]]="Common",40,IF(t_card_list[[#This Row],[Rarity]]="Rare",100,IF(t_card_list[[#This Row],[Rarity]]="Epic",400,IF(t_card_list[[#This Row],[Rarity]]="Legendary",1600,0))))</f>
        <v>100</v>
      </c>
      <c r="O74" t="str">
        <f>IF(N74&gt;0,(N74-t_card_list[[#This Row],[Num]])*M74,"")</f>
        <v/>
      </c>
    </row>
    <row r="75" spans="1:15" x14ac:dyDescent="0.25">
      <c r="A75" s="5">
        <v>1</v>
      </c>
      <c r="B75" t="s">
        <v>26</v>
      </c>
      <c r="C75" t="s">
        <v>174</v>
      </c>
      <c r="D75" t="s">
        <v>28</v>
      </c>
      <c r="E75" t="s">
        <v>51</v>
      </c>
      <c r="F75" t="s">
        <v>30</v>
      </c>
      <c r="G75" t="s">
        <v>48</v>
      </c>
      <c r="H75" s="4">
        <v>3</v>
      </c>
      <c r="I75" s="4">
        <v>3</v>
      </c>
      <c r="J75" s="4">
        <v>3</v>
      </c>
      <c r="K75" t="s">
        <v>175</v>
      </c>
      <c r="M75">
        <f>IF(t_card_list[[#This Row],[Rarity]]="Common",40,IF(t_card_list[[#This Row],[Rarity]]="Rare",100,IF(t_card_list[[#This Row],[Rarity]]="Epic",400,IF(t_card_list[[#This Row],[Rarity]]="Legendary",1600,0))))</f>
        <v>400</v>
      </c>
      <c r="O75" t="str">
        <f>IF(N75&gt;0,(N75-t_card_list[[#This Row],[Num]])*M75,"")</f>
        <v/>
      </c>
    </row>
    <row r="76" spans="1:15" x14ac:dyDescent="0.25">
      <c r="A76" s="5">
        <v>1</v>
      </c>
      <c r="B76" t="s">
        <v>26</v>
      </c>
      <c r="C76" t="s">
        <v>176</v>
      </c>
      <c r="D76" t="s">
        <v>28</v>
      </c>
      <c r="E76" t="s">
        <v>34</v>
      </c>
      <c r="F76" t="s">
        <v>30</v>
      </c>
      <c r="H76" s="4">
        <v>3</v>
      </c>
      <c r="I76" s="4">
        <v>2</v>
      </c>
      <c r="J76" s="4">
        <v>2</v>
      </c>
      <c r="K76" t="s">
        <v>177</v>
      </c>
      <c r="M76">
        <f>IF(t_card_list[[#This Row],[Rarity]]="Common",40,IF(t_card_list[[#This Row],[Rarity]]="Rare",100,IF(t_card_list[[#This Row],[Rarity]]="Epic",400,IF(t_card_list[[#This Row],[Rarity]]="Legendary",1600,0))))</f>
        <v>100</v>
      </c>
      <c r="O76" t="str">
        <f>IF(N76&gt;0,(N76-t_card_list[[#This Row],[Num]])*M76,"")</f>
        <v/>
      </c>
    </row>
    <row r="77" spans="1:15" x14ac:dyDescent="0.25">
      <c r="A77" s="5">
        <v>2</v>
      </c>
      <c r="B77" t="s">
        <v>26</v>
      </c>
      <c r="C77" t="s">
        <v>178</v>
      </c>
      <c r="D77" t="s">
        <v>28</v>
      </c>
      <c r="E77" t="s">
        <v>29</v>
      </c>
      <c r="F77" t="s">
        <v>30</v>
      </c>
      <c r="H77" s="4">
        <v>3</v>
      </c>
      <c r="I77" s="4">
        <v>3</v>
      </c>
      <c r="J77" s="4">
        <v>3</v>
      </c>
      <c r="K77" t="s">
        <v>179</v>
      </c>
      <c r="M77">
        <f>IF(t_card_list[[#This Row],[Rarity]]="Common",40,IF(t_card_list[[#This Row],[Rarity]]="Rare",100,IF(t_card_list[[#This Row],[Rarity]]="Epic",400,IF(t_card_list[[#This Row],[Rarity]]="Legendary",1600,0))))</f>
        <v>40</v>
      </c>
      <c r="N77">
        <v>2</v>
      </c>
      <c r="O77">
        <f>IF(N77&gt;0,(N77-t_card_list[[#This Row],[Num]])*M77,"")</f>
        <v>0</v>
      </c>
    </row>
    <row r="78" spans="1:15" x14ac:dyDescent="0.25">
      <c r="A78" s="5"/>
      <c r="B78" t="s">
        <v>42</v>
      </c>
      <c r="C78" t="s">
        <v>180</v>
      </c>
      <c r="D78" t="s">
        <v>28</v>
      </c>
      <c r="E78" t="s">
        <v>42</v>
      </c>
      <c r="F78" t="s">
        <v>30</v>
      </c>
      <c r="H78" s="4">
        <v>3</v>
      </c>
      <c r="I78" s="4">
        <v>2</v>
      </c>
      <c r="J78" s="4">
        <v>2</v>
      </c>
      <c r="K78" t="s">
        <v>181</v>
      </c>
      <c r="M78">
        <f>IF(t_card_list[[#This Row],[Rarity]]="Common",40,IF(t_card_list[[#This Row],[Rarity]]="Rare",100,IF(t_card_list[[#This Row],[Rarity]]="Epic",400,IF(t_card_list[[#This Row],[Rarity]]="Legendary",1600,0))))</f>
        <v>0</v>
      </c>
      <c r="O78" t="str">
        <f>IF(N78&gt;0,(N78-t_card_list[[#This Row],[Num]])*M78,"")</f>
        <v/>
      </c>
    </row>
    <row r="79" spans="1:15" x14ac:dyDescent="0.25">
      <c r="A79" s="5"/>
      <c r="B79" t="s">
        <v>42</v>
      </c>
      <c r="C79" t="s">
        <v>182</v>
      </c>
      <c r="D79" t="s">
        <v>28</v>
      </c>
      <c r="E79" t="s">
        <v>42</v>
      </c>
      <c r="F79" t="s">
        <v>30</v>
      </c>
      <c r="H79" s="4">
        <v>3</v>
      </c>
      <c r="I79" s="4">
        <v>2</v>
      </c>
      <c r="J79" s="4">
        <v>3</v>
      </c>
      <c r="K79" t="s">
        <v>183</v>
      </c>
      <c r="M79">
        <f>IF(t_card_list[[#This Row],[Rarity]]="Common",40,IF(t_card_list[[#This Row],[Rarity]]="Rare",100,IF(t_card_list[[#This Row],[Rarity]]="Epic",400,IF(t_card_list[[#This Row],[Rarity]]="Legendary",1600,0))))</f>
        <v>0</v>
      </c>
      <c r="O79" t="str">
        <f>IF(N79&gt;0,(N79-t_card_list[[#This Row],[Num]])*M79,"")</f>
        <v/>
      </c>
    </row>
    <row r="80" spans="1:15" x14ac:dyDescent="0.25">
      <c r="A80" s="5">
        <v>2</v>
      </c>
      <c r="B80" t="s">
        <v>26</v>
      </c>
      <c r="C80" t="s">
        <v>184</v>
      </c>
      <c r="D80" t="s">
        <v>28</v>
      </c>
      <c r="E80" t="s">
        <v>29</v>
      </c>
      <c r="F80" t="s">
        <v>30</v>
      </c>
      <c r="H80" s="4">
        <v>3</v>
      </c>
      <c r="I80" s="4">
        <v>3</v>
      </c>
      <c r="J80" s="4">
        <v>1</v>
      </c>
      <c r="K80" t="s">
        <v>38</v>
      </c>
      <c r="M80">
        <f>IF(t_card_list[[#This Row],[Rarity]]="Common",40,IF(t_card_list[[#This Row],[Rarity]]="Rare",100,IF(t_card_list[[#This Row],[Rarity]]="Epic",400,IF(t_card_list[[#This Row],[Rarity]]="Legendary",1600,0))))</f>
        <v>40</v>
      </c>
      <c r="O80" t="str">
        <f>IF(N80&gt;0,(N80-t_card_list[[#This Row],[Num]])*M80,"")</f>
        <v/>
      </c>
    </row>
    <row r="81" spans="1:15" x14ac:dyDescent="0.25">
      <c r="A81" s="5"/>
      <c r="B81" t="s">
        <v>42</v>
      </c>
      <c r="C81" t="s">
        <v>185</v>
      </c>
      <c r="D81" t="s">
        <v>28</v>
      </c>
      <c r="E81" t="s">
        <v>42</v>
      </c>
      <c r="F81" t="s">
        <v>30</v>
      </c>
      <c r="H81" s="4">
        <v>3</v>
      </c>
      <c r="I81" s="4">
        <v>3</v>
      </c>
      <c r="J81" s="4">
        <v>2</v>
      </c>
      <c r="K81" t="s">
        <v>186</v>
      </c>
      <c r="M81">
        <f>IF(t_card_list[[#This Row],[Rarity]]="Common",40,IF(t_card_list[[#This Row],[Rarity]]="Rare",100,IF(t_card_list[[#This Row],[Rarity]]="Epic",400,IF(t_card_list[[#This Row],[Rarity]]="Legendary",1600,0))))</f>
        <v>0</v>
      </c>
      <c r="O81" t="str">
        <f>IF(N81&gt;0,(N81-t_card_list[[#This Row],[Num]])*M81,"")</f>
        <v/>
      </c>
    </row>
    <row r="82" spans="1:15" x14ac:dyDescent="0.25">
      <c r="A82" s="5"/>
      <c r="B82" t="s">
        <v>42</v>
      </c>
      <c r="C82" t="s">
        <v>187</v>
      </c>
      <c r="D82" t="s">
        <v>28</v>
      </c>
      <c r="E82" t="s">
        <v>42</v>
      </c>
      <c r="F82" t="s">
        <v>30</v>
      </c>
      <c r="G82" t="s">
        <v>35</v>
      </c>
      <c r="H82" s="4">
        <v>3</v>
      </c>
      <c r="I82" s="4">
        <v>1</v>
      </c>
      <c r="J82" s="4">
        <v>4</v>
      </c>
      <c r="K82" t="s">
        <v>46</v>
      </c>
      <c r="M82">
        <f>IF(t_card_list[[#This Row],[Rarity]]="Common",40,IF(t_card_list[[#This Row],[Rarity]]="Rare",100,IF(t_card_list[[#This Row],[Rarity]]="Epic",400,IF(t_card_list[[#This Row],[Rarity]]="Legendary",1600,0))))</f>
        <v>0</v>
      </c>
      <c r="O82" t="str">
        <f>IF(N82&gt;0,(N82-t_card_list[[#This Row],[Num]])*M82,"")</f>
        <v/>
      </c>
    </row>
    <row r="83" spans="1:15" x14ac:dyDescent="0.25">
      <c r="A83" s="5"/>
      <c r="B83" t="s">
        <v>26</v>
      </c>
      <c r="C83" t="s">
        <v>188</v>
      </c>
      <c r="D83" t="s">
        <v>28</v>
      </c>
      <c r="E83" t="s">
        <v>51</v>
      </c>
      <c r="F83" t="s">
        <v>30</v>
      </c>
      <c r="G83" t="s">
        <v>40</v>
      </c>
      <c r="H83" s="4">
        <v>3</v>
      </c>
      <c r="I83" s="4">
        <v>3</v>
      </c>
      <c r="J83" s="4">
        <v>3</v>
      </c>
      <c r="K83" t="s">
        <v>189</v>
      </c>
      <c r="M83">
        <f>IF(t_card_list[[#This Row],[Rarity]]="Common",40,IF(t_card_list[[#This Row],[Rarity]]="Rare",100,IF(t_card_list[[#This Row],[Rarity]]="Epic",400,IF(t_card_list[[#This Row],[Rarity]]="Legendary",1600,0))))</f>
        <v>400</v>
      </c>
      <c r="O83" t="str">
        <f>IF(N83&gt;0,(N83-t_card_list[[#This Row],[Num]])*M83,"")</f>
        <v/>
      </c>
    </row>
    <row r="84" spans="1:15" x14ac:dyDescent="0.25">
      <c r="A84" s="5">
        <v>1</v>
      </c>
      <c r="B84" t="s">
        <v>26</v>
      </c>
      <c r="C84" t="s">
        <v>190</v>
      </c>
      <c r="D84" t="s">
        <v>28</v>
      </c>
      <c r="E84" t="s">
        <v>29</v>
      </c>
      <c r="F84" t="s">
        <v>30</v>
      </c>
      <c r="H84" s="4">
        <v>3</v>
      </c>
      <c r="I84" s="4">
        <v>2</v>
      </c>
      <c r="J84" s="4">
        <v>3</v>
      </c>
      <c r="K84" t="s">
        <v>191</v>
      </c>
      <c r="M84">
        <f>IF(t_card_list[[#This Row],[Rarity]]="Common",40,IF(t_card_list[[#This Row],[Rarity]]="Rare",100,IF(t_card_list[[#This Row],[Rarity]]="Epic",400,IF(t_card_list[[#This Row],[Rarity]]="Legendary",1600,0))))</f>
        <v>40</v>
      </c>
      <c r="O84" t="str">
        <f>IF(N84&gt;0,(N84-t_card_list[[#This Row],[Num]])*M84,"")</f>
        <v/>
      </c>
    </row>
    <row r="85" spans="1:15" x14ac:dyDescent="0.25">
      <c r="A85" s="5">
        <v>1</v>
      </c>
      <c r="B85" t="s">
        <v>26</v>
      </c>
      <c r="C85" t="s">
        <v>192</v>
      </c>
      <c r="D85" t="s">
        <v>28</v>
      </c>
      <c r="E85" t="s">
        <v>29</v>
      </c>
      <c r="F85" t="s">
        <v>30</v>
      </c>
      <c r="H85" s="4">
        <v>3</v>
      </c>
      <c r="I85" s="4">
        <v>2</v>
      </c>
      <c r="J85" s="4">
        <v>3</v>
      </c>
      <c r="K85" t="s">
        <v>72</v>
      </c>
      <c r="M85">
        <f>IF(t_card_list[[#This Row],[Rarity]]="Common",40,IF(t_card_list[[#This Row],[Rarity]]="Rare",100,IF(t_card_list[[#This Row],[Rarity]]="Epic",400,IF(t_card_list[[#This Row],[Rarity]]="Legendary",1600,0))))</f>
        <v>40</v>
      </c>
      <c r="O85" t="str">
        <f>IF(N85&gt;0,(N85-t_card_list[[#This Row],[Num]])*M85,"")</f>
        <v/>
      </c>
    </row>
    <row r="86" spans="1:15" x14ac:dyDescent="0.25">
      <c r="A86" s="5"/>
      <c r="B86" t="s">
        <v>26</v>
      </c>
      <c r="C86" t="s">
        <v>193</v>
      </c>
      <c r="D86" t="s">
        <v>28</v>
      </c>
      <c r="E86" t="s">
        <v>83</v>
      </c>
      <c r="F86" t="s">
        <v>30</v>
      </c>
      <c r="H86" s="4">
        <v>3</v>
      </c>
      <c r="I86" s="4">
        <v>2</v>
      </c>
      <c r="J86" s="4">
        <v>2</v>
      </c>
      <c r="K86" t="s">
        <v>194</v>
      </c>
      <c r="M86">
        <f>IF(t_card_list[[#This Row],[Rarity]]="Common",40,IF(t_card_list[[#This Row],[Rarity]]="Rare",100,IF(t_card_list[[#This Row],[Rarity]]="Epic",400,IF(t_card_list[[#This Row],[Rarity]]="Legendary",1600,0))))</f>
        <v>1600</v>
      </c>
      <c r="O86" t="str">
        <f>IF(N86&gt;0,(N86-t_card_list[[#This Row],[Num]])*M86,"")</f>
        <v/>
      </c>
    </row>
    <row r="87" spans="1:15" x14ac:dyDescent="0.25">
      <c r="A87" s="5"/>
      <c r="B87" t="s">
        <v>42</v>
      </c>
      <c r="C87" t="s">
        <v>195</v>
      </c>
      <c r="D87" t="s">
        <v>28</v>
      </c>
      <c r="E87" t="s">
        <v>42</v>
      </c>
      <c r="F87" t="s">
        <v>30</v>
      </c>
      <c r="H87" s="4">
        <v>3</v>
      </c>
      <c r="I87" s="4">
        <v>3</v>
      </c>
      <c r="J87" s="4">
        <v>1</v>
      </c>
      <c r="K87" t="s">
        <v>66</v>
      </c>
      <c r="M87">
        <f>IF(t_card_list[[#This Row],[Rarity]]="Common",40,IF(t_card_list[[#This Row],[Rarity]]="Rare",100,IF(t_card_list[[#This Row],[Rarity]]="Epic",400,IF(t_card_list[[#This Row],[Rarity]]="Legendary",1600,0))))</f>
        <v>0</v>
      </c>
      <c r="O87" t="str">
        <f>IF(N87&gt;0,(N87-t_card_list[[#This Row],[Num]])*M87,"")</f>
        <v/>
      </c>
    </row>
    <row r="88" spans="1:15" x14ac:dyDescent="0.25">
      <c r="A88" s="5"/>
      <c r="B88" t="s">
        <v>26</v>
      </c>
      <c r="C88" t="s">
        <v>196</v>
      </c>
      <c r="D88" t="s">
        <v>28</v>
      </c>
      <c r="E88" t="s">
        <v>29</v>
      </c>
      <c r="F88" t="s">
        <v>30</v>
      </c>
      <c r="H88" s="4">
        <v>4</v>
      </c>
      <c r="I88" s="4">
        <v>5</v>
      </c>
      <c r="J88" s="4">
        <v>4</v>
      </c>
      <c r="K88" t="s">
        <v>135</v>
      </c>
      <c r="M88">
        <f>IF(t_card_list[[#This Row],[Rarity]]="Common",40,IF(t_card_list[[#This Row],[Rarity]]="Rare",100,IF(t_card_list[[#This Row],[Rarity]]="Epic",400,IF(t_card_list[[#This Row],[Rarity]]="Legendary",1600,0))))</f>
        <v>40</v>
      </c>
      <c r="N88">
        <v>2</v>
      </c>
      <c r="O88">
        <f>IF(N88&gt;0,(N88-t_card_list[[#This Row],[Num]])*M88,"")</f>
        <v>80</v>
      </c>
    </row>
    <row r="89" spans="1:15" x14ac:dyDescent="0.25">
      <c r="A89" s="5"/>
      <c r="B89" t="s">
        <v>26</v>
      </c>
      <c r="C89" t="s">
        <v>197</v>
      </c>
      <c r="D89" t="s">
        <v>28</v>
      </c>
      <c r="E89" t="s">
        <v>34</v>
      </c>
      <c r="F89" t="s">
        <v>30</v>
      </c>
      <c r="H89" s="4">
        <v>4</v>
      </c>
      <c r="I89" s="4">
        <v>2</v>
      </c>
      <c r="J89" s="4">
        <v>5</v>
      </c>
      <c r="K89" t="s">
        <v>198</v>
      </c>
      <c r="M89">
        <f>IF(t_card_list[[#This Row],[Rarity]]="Common",40,IF(t_card_list[[#This Row],[Rarity]]="Rare",100,IF(t_card_list[[#This Row],[Rarity]]="Epic",400,IF(t_card_list[[#This Row],[Rarity]]="Legendary",1600,0))))</f>
        <v>100</v>
      </c>
      <c r="O89" t="str">
        <f>IF(N89&gt;0,(N89-t_card_list[[#This Row],[Num]])*M89,"")</f>
        <v/>
      </c>
    </row>
    <row r="90" spans="1:15" x14ac:dyDescent="0.25">
      <c r="A90" s="5"/>
      <c r="B90" t="s">
        <v>42</v>
      </c>
      <c r="C90" t="s">
        <v>199</v>
      </c>
      <c r="D90" t="s">
        <v>28</v>
      </c>
      <c r="E90" t="s">
        <v>42</v>
      </c>
      <c r="F90" t="s">
        <v>30</v>
      </c>
      <c r="H90" s="4">
        <v>4</v>
      </c>
      <c r="I90" s="4">
        <v>4</v>
      </c>
      <c r="J90" s="4">
        <v>5</v>
      </c>
      <c r="M90">
        <f>IF(t_card_list[[#This Row],[Rarity]]="Common",40,IF(t_card_list[[#This Row],[Rarity]]="Rare",100,IF(t_card_list[[#This Row],[Rarity]]="Epic",400,IF(t_card_list[[#This Row],[Rarity]]="Legendary",1600,0))))</f>
        <v>0</v>
      </c>
      <c r="O90" t="str">
        <f>IF(N90&gt;0,(N90-t_card_list[[#This Row],[Num]])*M90,"")</f>
        <v/>
      </c>
    </row>
    <row r="91" spans="1:15" x14ac:dyDescent="0.25">
      <c r="A91" s="5">
        <v>2</v>
      </c>
      <c r="B91" t="s">
        <v>26</v>
      </c>
      <c r="C91" t="s">
        <v>200</v>
      </c>
      <c r="D91" t="s">
        <v>28</v>
      </c>
      <c r="E91" t="s">
        <v>29</v>
      </c>
      <c r="F91" t="s">
        <v>30</v>
      </c>
      <c r="H91" s="4">
        <v>4</v>
      </c>
      <c r="I91" s="4">
        <v>4</v>
      </c>
      <c r="J91" s="4">
        <v>2</v>
      </c>
      <c r="K91" t="s">
        <v>201</v>
      </c>
      <c r="M91">
        <f>IF(t_card_list[[#This Row],[Rarity]]="Common",40,IF(t_card_list[[#This Row],[Rarity]]="Rare",100,IF(t_card_list[[#This Row],[Rarity]]="Epic",400,IF(t_card_list[[#This Row],[Rarity]]="Legendary",1600,0))))</f>
        <v>40</v>
      </c>
      <c r="O91" t="str">
        <f>IF(N91&gt;0,(N91-t_card_list[[#This Row],[Num]])*M91,"")</f>
        <v/>
      </c>
    </row>
    <row r="92" spans="1:15" x14ac:dyDescent="0.25">
      <c r="A92" s="5">
        <v>2</v>
      </c>
      <c r="B92" t="s">
        <v>26</v>
      </c>
      <c r="C92" t="s">
        <v>202</v>
      </c>
      <c r="D92" t="s">
        <v>28</v>
      </c>
      <c r="E92" t="s">
        <v>29</v>
      </c>
      <c r="F92" t="s">
        <v>30</v>
      </c>
      <c r="H92" s="4">
        <v>4</v>
      </c>
      <c r="I92" s="4">
        <v>4</v>
      </c>
      <c r="J92" s="4">
        <v>4</v>
      </c>
      <c r="K92" t="s">
        <v>203</v>
      </c>
      <c r="M92">
        <f>IF(t_card_list[[#This Row],[Rarity]]="Common",40,IF(t_card_list[[#This Row],[Rarity]]="Rare",100,IF(t_card_list[[#This Row],[Rarity]]="Epic",400,IF(t_card_list[[#This Row],[Rarity]]="Legendary",1600,0))))</f>
        <v>40</v>
      </c>
      <c r="O92" t="str">
        <f>IF(N92&gt;0,(N92-t_card_list[[#This Row],[Num]])*M92,"")</f>
        <v/>
      </c>
    </row>
    <row r="93" spans="1:15" x14ac:dyDescent="0.25">
      <c r="A93" s="5"/>
      <c r="B93" t="s">
        <v>26</v>
      </c>
      <c r="C93" t="s">
        <v>204</v>
      </c>
      <c r="D93" t="s">
        <v>28</v>
      </c>
      <c r="E93" t="s">
        <v>34</v>
      </c>
      <c r="F93" t="s">
        <v>30</v>
      </c>
      <c r="H93" s="4">
        <v>4</v>
      </c>
      <c r="I93" s="4">
        <v>3</v>
      </c>
      <c r="J93" s="4">
        <v>3</v>
      </c>
      <c r="K93" t="s">
        <v>205</v>
      </c>
      <c r="M93">
        <f>IF(t_card_list[[#This Row],[Rarity]]="Common",40,IF(t_card_list[[#This Row],[Rarity]]="Rare",100,IF(t_card_list[[#This Row],[Rarity]]="Epic",400,IF(t_card_list[[#This Row],[Rarity]]="Legendary",1600,0))))</f>
        <v>100</v>
      </c>
      <c r="O93" t="str">
        <f>IF(N93&gt;0,(N93-t_card_list[[#This Row],[Num]])*M93,"")</f>
        <v/>
      </c>
    </row>
    <row r="94" spans="1:15" x14ac:dyDescent="0.25">
      <c r="A94" s="5"/>
      <c r="B94" t="s">
        <v>42</v>
      </c>
      <c r="C94" t="s">
        <v>206</v>
      </c>
      <c r="D94" t="s">
        <v>28</v>
      </c>
      <c r="E94" t="s">
        <v>42</v>
      </c>
      <c r="F94" t="s">
        <v>30</v>
      </c>
      <c r="H94" s="4">
        <v>4</v>
      </c>
      <c r="I94" s="4">
        <v>2</v>
      </c>
      <c r="J94" s="4">
        <v>4</v>
      </c>
      <c r="K94" t="s">
        <v>207</v>
      </c>
      <c r="M94">
        <f>IF(t_card_list[[#This Row],[Rarity]]="Common",40,IF(t_card_list[[#This Row],[Rarity]]="Rare",100,IF(t_card_list[[#This Row],[Rarity]]="Epic",400,IF(t_card_list[[#This Row],[Rarity]]="Legendary",1600,0))))</f>
        <v>0</v>
      </c>
      <c r="O94" t="str">
        <f>IF(N94&gt;0,(N94-t_card_list[[#This Row],[Num]])*M94,"")</f>
        <v/>
      </c>
    </row>
    <row r="95" spans="1:15" x14ac:dyDescent="0.25">
      <c r="A95" s="5"/>
      <c r="B95" t="s">
        <v>26</v>
      </c>
      <c r="C95" t="s">
        <v>208</v>
      </c>
      <c r="D95" t="s">
        <v>28</v>
      </c>
      <c r="E95" t="s">
        <v>29</v>
      </c>
      <c r="F95" t="s">
        <v>30</v>
      </c>
      <c r="G95" t="s">
        <v>40</v>
      </c>
      <c r="H95" s="4">
        <v>4</v>
      </c>
      <c r="I95" s="4">
        <v>3</v>
      </c>
      <c r="J95" s="4">
        <v>3</v>
      </c>
      <c r="K95" t="s">
        <v>209</v>
      </c>
      <c r="M95">
        <f>IF(t_card_list[[#This Row],[Rarity]]="Common",40,IF(t_card_list[[#This Row],[Rarity]]="Rare",100,IF(t_card_list[[#This Row],[Rarity]]="Epic",400,IF(t_card_list[[#This Row],[Rarity]]="Legendary",1600,0))))</f>
        <v>40</v>
      </c>
      <c r="O95" t="str">
        <f>IF(N95&gt;0,(N95-t_card_list[[#This Row],[Num]])*M95,"")</f>
        <v/>
      </c>
    </row>
    <row r="96" spans="1:15" x14ac:dyDescent="0.25">
      <c r="A96" s="5"/>
      <c r="B96" t="s">
        <v>42</v>
      </c>
      <c r="C96" t="s">
        <v>210</v>
      </c>
      <c r="D96" t="s">
        <v>28</v>
      </c>
      <c r="E96" t="s">
        <v>42</v>
      </c>
      <c r="F96" t="s">
        <v>30</v>
      </c>
      <c r="H96" s="4">
        <v>4</v>
      </c>
      <c r="I96" s="4">
        <v>2</v>
      </c>
      <c r="J96" s="4">
        <v>4</v>
      </c>
      <c r="K96" t="s">
        <v>126</v>
      </c>
      <c r="M96">
        <f>IF(t_card_list[[#This Row],[Rarity]]="Common",40,IF(t_card_list[[#This Row],[Rarity]]="Rare",100,IF(t_card_list[[#This Row],[Rarity]]="Epic",400,IF(t_card_list[[#This Row],[Rarity]]="Legendary",1600,0))))</f>
        <v>0</v>
      </c>
      <c r="O96" t="str">
        <f>IF(N96&gt;0,(N96-t_card_list[[#This Row],[Num]])*M96,"")</f>
        <v/>
      </c>
    </row>
    <row r="97" spans="1:15" x14ac:dyDescent="0.25">
      <c r="A97" s="5"/>
      <c r="B97" t="s">
        <v>26</v>
      </c>
      <c r="C97" t="s">
        <v>211</v>
      </c>
      <c r="D97" t="s">
        <v>28</v>
      </c>
      <c r="E97" t="s">
        <v>83</v>
      </c>
      <c r="F97" t="s">
        <v>30</v>
      </c>
      <c r="H97" s="4">
        <v>4</v>
      </c>
      <c r="I97" s="4">
        <v>6</v>
      </c>
      <c r="J97" s="4">
        <v>2</v>
      </c>
      <c r="K97" t="s">
        <v>212</v>
      </c>
      <c r="M97">
        <f>IF(t_card_list[[#This Row],[Rarity]]="Common",40,IF(t_card_list[[#This Row],[Rarity]]="Rare",100,IF(t_card_list[[#This Row],[Rarity]]="Epic",400,IF(t_card_list[[#This Row],[Rarity]]="Legendary",1600,0))))</f>
        <v>1600</v>
      </c>
      <c r="O97" t="str">
        <f>IF(N97&gt;0,(N97-t_card_list[[#This Row],[Num]])*M97,"")</f>
        <v/>
      </c>
    </row>
    <row r="98" spans="1:15" x14ac:dyDescent="0.25">
      <c r="A98" s="5">
        <v>1</v>
      </c>
      <c r="B98" t="s">
        <v>26</v>
      </c>
      <c r="C98" t="s">
        <v>213</v>
      </c>
      <c r="D98" t="s">
        <v>28</v>
      </c>
      <c r="E98" t="s">
        <v>29</v>
      </c>
      <c r="F98" t="s">
        <v>30</v>
      </c>
      <c r="H98" s="4">
        <v>4</v>
      </c>
      <c r="I98" s="4">
        <v>1</v>
      </c>
      <c r="J98" s="4">
        <v>7</v>
      </c>
      <c r="K98" t="s">
        <v>46</v>
      </c>
      <c r="M98">
        <f>IF(t_card_list[[#This Row],[Rarity]]="Common",40,IF(t_card_list[[#This Row],[Rarity]]="Rare",100,IF(t_card_list[[#This Row],[Rarity]]="Epic",400,IF(t_card_list[[#This Row],[Rarity]]="Legendary",1600,0))))</f>
        <v>40</v>
      </c>
      <c r="O98" t="str">
        <f>IF(N98&gt;0,(N98-t_card_list[[#This Row],[Num]])*M98,"")</f>
        <v/>
      </c>
    </row>
    <row r="99" spans="1:15" x14ac:dyDescent="0.25">
      <c r="A99" s="5"/>
      <c r="B99" t="s">
        <v>42</v>
      </c>
      <c r="C99" t="s">
        <v>214</v>
      </c>
      <c r="D99" t="s">
        <v>28</v>
      </c>
      <c r="E99" t="s">
        <v>42</v>
      </c>
      <c r="F99" t="s">
        <v>30</v>
      </c>
      <c r="G99" t="s">
        <v>35</v>
      </c>
      <c r="H99" s="4">
        <v>4</v>
      </c>
      <c r="I99" s="4">
        <v>2</v>
      </c>
      <c r="J99" s="4">
        <v>7</v>
      </c>
      <c r="M99">
        <f>IF(t_card_list[[#This Row],[Rarity]]="Common",40,IF(t_card_list[[#This Row],[Rarity]]="Rare",100,IF(t_card_list[[#This Row],[Rarity]]="Epic",400,IF(t_card_list[[#This Row],[Rarity]]="Legendary",1600,0))))</f>
        <v>0</v>
      </c>
      <c r="O99" t="str">
        <f>IF(N99&gt;0,(N99-t_card_list[[#This Row],[Num]])*M99,"")</f>
        <v/>
      </c>
    </row>
    <row r="100" spans="1:15" x14ac:dyDescent="0.25">
      <c r="A100" s="5"/>
      <c r="B100" t="s">
        <v>42</v>
      </c>
      <c r="C100" t="s">
        <v>215</v>
      </c>
      <c r="D100" t="s">
        <v>28</v>
      </c>
      <c r="E100" t="s">
        <v>42</v>
      </c>
      <c r="F100" t="s">
        <v>30</v>
      </c>
      <c r="H100" s="4">
        <v>4</v>
      </c>
      <c r="I100" s="4">
        <v>4</v>
      </c>
      <c r="J100" s="4">
        <v>4</v>
      </c>
      <c r="K100" t="s">
        <v>106</v>
      </c>
      <c r="M100">
        <f>IF(t_card_list[[#This Row],[Rarity]]="Common",40,IF(t_card_list[[#This Row],[Rarity]]="Rare",100,IF(t_card_list[[#This Row],[Rarity]]="Epic",400,IF(t_card_list[[#This Row],[Rarity]]="Legendary",1600,0))))</f>
        <v>0</v>
      </c>
      <c r="O100" t="str">
        <f>IF(N100&gt;0,(N100-t_card_list[[#This Row],[Num]])*M100,"")</f>
        <v/>
      </c>
    </row>
    <row r="101" spans="1:15" x14ac:dyDescent="0.25">
      <c r="A101" s="5"/>
      <c r="B101" t="s">
        <v>88</v>
      </c>
      <c r="C101" t="s">
        <v>216</v>
      </c>
      <c r="D101" t="s">
        <v>28</v>
      </c>
      <c r="E101" t="s">
        <v>83</v>
      </c>
      <c r="F101" t="s">
        <v>30</v>
      </c>
      <c r="G101" t="s">
        <v>48</v>
      </c>
      <c r="H101" s="4">
        <v>4</v>
      </c>
      <c r="I101" s="4">
        <v>2</v>
      </c>
      <c r="J101" s="4">
        <v>4</v>
      </c>
      <c r="K101" t="s">
        <v>217</v>
      </c>
      <c r="M101">
        <f>IF(t_card_list[[#This Row],[Rarity]]="Common",40,IF(t_card_list[[#This Row],[Rarity]]="Rare",100,IF(t_card_list[[#This Row],[Rarity]]="Epic",400,IF(t_card_list[[#This Row],[Rarity]]="Legendary",1600,0))))</f>
        <v>1600</v>
      </c>
      <c r="O101" t="str">
        <f>IF(N101&gt;0,(N101-t_card_list[[#This Row],[Num]])*M101,"")</f>
        <v/>
      </c>
    </row>
    <row r="102" spans="1:15" x14ac:dyDescent="0.25">
      <c r="A102" s="5"/>
      <c r="B102" t="s">
        <v>42</v>
      </c>
      <c r="C102" t="s">
        <v>218</v>
      </c>
      <c r="D102" t="s">
        <v>28</v>
      </c>
      <c r="E102" t="s">
        <v>42</v>
      </c>
      <c r="F102" t="s">
        <v>30</v>
      </c>
      <c r="H102" s="4">
        <v>4</v>
      </c>
      <c r="I102" s="4">
        <v>3</v>
      </c>
      <c r="J102" s="4">
        <v>5</v>
      </c>
      <c r="K102" t="s">
        <v>46</v>
      </c>
      <c r="M102">
        <f>IF(t_card_list[[#This Row],[Rarity]]="Common",40,IF(t_card_list[[#This Row],[Rarity]]="Rare",100,IF(t_card_list[[#This Row],[Rarity]]="Epic",400,IF(t_card_list[[#This Row],[Rarity]]="Legendary",1600,0))))</f>
        <v>0</v>
      </c>
      <c r="O102" t="str">
        <f>IF(N102&gt;0,(N102-t_card_list[[#This Row],[Num]])*M102,"")</f>
        <v/>
      </c>
    </row>
    <row r="103" spans="1:15" x14ac:dyDescent="0.25">
      <c r="A103" s="5">
        <v>1</v>
      </c>
      <c r="B103" t="s">
        <v>26</v>
      </c>
      <c r="C103" t="s">
        <v>219</v>
      </c>
      <c r="D103" t="s">
        <v>28</v>
      </c>
      <c r="E103" t="s">
        <v>29</v>
      </c>
      <c r="F103" t="s">
        <v>30</v>
      </c>
      <c r="H103" s="4">
        <v>4</v>
      </c>
      <c r="I103" s="4">
        <v>3</v>
      </c>
      <c r="J103" s="4">
        <v>3</v>
      </c>
      <c r="K103" t="s">
        <v>38</v>
      </c>
      <c r="M103">
        <f>IF(t_card_list[[#This Row],[Rarity]]="Common",40,IF(t_card_list[[#This Row],[Rarity]]="Rare",100,IF(t_card_list[[#This Row],[Rarity]]="Epic",400,IF(t_card_list[[#This Row],[Rarity]]="Legendary",1600,0))))</f>
        <v>40</v>
      </c>
      <c r="O103" t="str">
        <f>IF(N103&gt;0,(N103-t_card_list[[#This Row],[Num]])*M103,"")</f>
        <v/>
      </c>
    </row>
    <row r="104" spans="1:15" x14ac:dyDescent="0.25">
      <c r="A104" s="5">
        <v>1</v>
      </c>
      <c r="B104" t="s">
        <v>26</v>
      </c>
      <c r="C104" t="s">
        <v>220</v>
      </c>
      <c r="D104" t="s">
        <v>28</v>
      </c>
      <c r="E104" t="s">
        <v>29</v>
      </c>
      <c r="F104" t="s">
        <v>30</v>
      </c>
      <c r="H104" s="4">
        <v>4</v>
      </c>
      <c r="I104" s="4">
        <v>4</v>
      </c>
      <c r="J104" s="4">
        <v>3</v>
      </c>
      <c r="K104" t="s">
        <v>102</v>
      </c>
      <c r="M104">
        <f>IF(t_card_list[[#This Row],[Rarity]]="Common",40,IF(t_card_list[[#This Row],[Rarity]]="Rare",100,IF(t_card_list[[#This Row],[Rarity]]="Epic",400,IF(t_card_list[[#This Row],[Rarity]]="Legendary",1600,0))))</f>
        <v>40</v>
      </c>
      <c r="O104" t="str">
        <f>IF(N104&gt;0,(N104-t_card_list[[#This Row],[Num]])*M104,"")</f>
        <v/>
      </c>
    </row>
    <row r="105" spans="1:15" x14ac:dyDescent="0.25">
      <c r="A105" s="5"/>
      <c r="B105" t="s">
        <v>42</v>
      </c>
      <c r="C105" t="s">
        <v>221</v>
      </c>
      <c r="D105" t="s">
        <v>28</v>
      </c>
      <c r="E105" t="s">
        <v>42</v>
      </c>
      <c r="F105" t="s">
        <v>30</v>
      </c>
      <c r="H105" s="4">
        <v>4</v>
      </c>
      <c r="I105" s="4">
        <v>2</v>
      </c>
      <c r="J105" s="4">
        <v>5</v>
      </c>
      <c r="K105" t="s">
        <v>66</v>
      </c>
      <c r="M105">
        <f>IF(t_card_list[[#This Row],[Rarity]]="Common",40,IF(t_card_list[[#This Row],[Rarity]]="Rare",100,IF(t_card_list[[#This Row],[Rarity]]="Epic",400,IF(t_card_list[[#This Row],[Rarity]]="Legendary",1600,0))))</f>
        <v>0</v>
      </c>
      <c r="O105" t="str">
        <f>IF(N105&gt;0,(N105-t_card_list[[#This Row],[Num]])*M105,"")</f>
        <v/>
      </c>
    </row>
    <row r="106" spans="1:15" x14ac:dyDescent="0.25">
      <c r="A106" s="5">
        <v>1</v>
      </c>
      <c r="B106" t="s">
        <v>26</v>
      </c>
      <c r="C106" t="s">
        <v>222</v>
      </c>
      <c r="D106" t="s">
        <v>28</v>
      </c>
      <c r="E106" t="s">
        <v>34</v>
      </c>
      <c r="F106" t="s">
        <v>30</v>
      </c>
      <c r="G106" t="s">
        <v>98</v>
      </c>
      <c r="H106" s="4">
        <v>4</v>
      </c>
      <c r="I106" s="4">
        <v>4</v>
      </c>
      <c r="J106" s="4" t="s">
        <v>223</v>
      </c>
      <c r="K106" t="s">
        <v>224</v>
      </c>
      <c r="M106">
        <f>IF(t_card_list[[#This Row],[Rarity]]="Common",40,IF(t_card_list[[#This Row],[Rarity]]="Rare",100,IF(t_card_list[[#This Row],[Rarity]]="Epic",400,IF(t_card_list[[#This Row],[Rarity]]="Legendary",1600,0))))</f>
        <v>100</v>
      </c>
      <c r="O106" t="str">
        <f>IF(N106&gt;0,(N106-t_card_list[[#This Row],[Num]])*M106,"")</f>
        <v/>
      </c>
    </row>
    <row r="107" spans="1:15" x14ac:dyDescent="0.25">
      <c r="A107" s="5"/>
      <c r="B107" t="s">
        <v>26</v>
      </c>
      <c r="C107" t="s">
        <v>225</v>
      </c>
      <c r="D107" t="s">
        <v>28</v>
      </c>
      <c r="E107" t="s">
        <v>34</v>
      </c>
      <c r="F107" t="s">
        <v>30</v>
      </c>
      <c r="H107" s="4">
        <v>4</v>
      </c>
      <c r="I107" s="4">
        <v>3</v>
      </c>
      <c r="J107" s="4">
        <v>5</v>
      </c>
      <c r="K107" t="s">
        <v>226</v>
      </c>
      <c r="M107">
        <f>IF(t_card_list[[#This Row],[Rarity]]="Common",40,IF(t_card_list[[#This Row],[Rarity]]="Rare",100,IF(t_card_list[[#This Row],[Rarity]]="Epic",400,IF(t_card_list[[#This Row],[Rarity]]="Legendary",1600,0))))</f>
        <v>100</v>
      </c>
      <c r="O107" t="str">
        <f>IF(N107&gt;0,(N107-t_card_list[[#This Row],[Num]])*M107,"")</f>
        <v/>
      </c>
    </row>
    <row r="108" spans="1:15" x14ac:dyDescent="0.25">
      <c r="A108" s="5">
        <v>1</v>
      </c>
      <c r="B108" t="s">
        <v>26</v>
      </c>
      <c r="C108" t="s">
        <v>227</v>
      </c>
      <c r="D108" t="s">
        <v>28</v>
      </c>
      <c r="E108" t="s">
        <v>34</v>
      </c>
      <c r="F108" t="s">
        <v>30</v>
      </c>
      <c r="H108" s="4">
        <v>5</v>
      </c>
      <c r="I108" s="4">
        <v>4</v>
      </c>
      <c r="J108" s="4">
        <v>4</v>
      </c>
      <c r="K108" t="s">
        <v>228</v>
      </c>
      <c r="M108">
        <f>IF(t_card_list[[#This Row],[Rarity]]="Common",40,IF(t_card_list[[#This Row],[Rarity]]="Rare",100,IF(t_card_list[[#This Row],[Rarity]]="Epic",400,IF(t_card_list[[#This Row],[Rarity]]="Legendary",1600,0))))</f>
        <v>100</v>
      </c>
      <c r="O108" t="str">
        <f>IF(N108&gt;0,(N108-t_card_list[[#This Row],[Num]])*M108,"")</f>
        <v/>
      </c>
    </row>
    <row r="109" spans="1:15" x14ac:dyDescent="0.25">
      <c r="A109" s="5">
        <v>1</v>
      </c>
      <c r="B109" t="s">
        <v>26</v>
      </c>
      <c r="C109" t="s">
        <v>229</v>
      </c>
      <c r="D109" t="s">
        <v>28</v>
      </c>
      <c r="E109" t="s">
        <v>34</v>
      </c>
      <c r="F109" t="s">
        <v>30</v>
      </c>
      <c r="G109" t="s">
        <v>98</v>
      </c>
      <c r="H109" s="4">
        <v>5</v>
      </c>
      <c r="I109" s="4">
        <v>4</v>
      </c>
      <c r="J109" s="4">
        <v>4</v>
      </c>
      <c r="K109" t="s">
        <v>230</v>
      </c>
      <c r="M109">
        <f>IF(t_card_list[[#This Row],[Rarity]]="Common",40,IF(t_card_list[[#This Row],[Rarity]]="Rare",100,IF(t_card_list[[#This Row],[Rarity]]="Epic",400,IF(t_card_list[[#This Row],[Rarity]]="Legendary",1600,0))))</f>
        <v>100</v>
      </c>
      <c r="O109" t="str">
        <f>IF(N109&gt;0,(N109-t_card_list[[#This Row],[Num]])*M109,"")</f>
        <v/>
      </c>
    </row>
    <row r="110" spans="1:15" x14ac:dyDescent="0.25">
      <c r="A110" s="5"/>
      <c r="B110" t="s">
        <v>42</v>
      </c>
      <c r="C110" t="s">
        <v>231</v>
      </c>
      <c r="D110" t="s">
        <v>28</v>
      </c>
      <c r="E110" t="s">
        <v>42</v>
      </c>
      <c r="F110" t="s">
        <v>30</v>
      </c>
      <c r="H110" s="4">
        <v>5</v>
      </c>
      <c r="I110" s="4">
        <v>5</v>
      </c>
      <c r="J110" s="4">
        <v>4</v>
      </c>
      <c r="K110" t="s">
        <v>46</v>
      </c>
      <c r="M110">
        <f>IF(t_card_list[[#This Row],[Rarity]]="Common",40,IF(t_card_list[[#This Row],[Rarity]]="Rare",100,IF(t_card_list[[#This Row],[Rarity]]="Epic",400,IF(t_card_list[[#This Row],[Rarity]]="Legendary",1600,0))))</f>
        <v>0</v>
      </c>
      <c r="O110" t="str">
        <f>IF(N110&gt;0,(N110-t_card_list[[#This Row],[Num]])*M110,"")</f>
        <v/>
      </c>
    </row>
    <row r="111" spans="1:15" x14ac:dyDescent="0.25">
      <c r="A111" s="5"/>
      <c r="B111" t="s">
        <v>26</v>
      </c>
      <c r="C111" t="s">
        <v>232</v>
      </c>
      <c r="D111" t="s">
        <v>28</v>
      </c>
      <c r="E111" t="s">
        <v>83</v>
      </c>
      <c r="F111" t="s">
        <v>30</v>
      </c>
      <c r="G111" t="s">
        <v>40</v>
      </c>
      <c r="H111" s="4">
        <v>5</v>
      </c>
      <c r="I111" s="4">
        <v>5</v>
      </c>
      <c r="J111" s="4">
        <v>4</v>
      </c>
      <c r="K111" t="s">
        <v>233</v>
      </c>
      <c r="M111">
        <f>IF(t_card_list[[#This Row],[Rarity]]="Common",40,IF(t_card_list[[#This Row],[Rarity]]="Rare",100,IF(t_card_list[[#This Row],[Rarity]]="Epic",400,IF(t_card_list[[#This Row],[Rarity]]="Legendary",1600,0))))</f>
        <v>1600</v>
      </c>
      <c r="O111" t="str">
        <f>IF(N111&gt;0,(N111-t_card_list[[#This Row],[Num]])*M111,"")</f>
        <v/>
      </c>
    </row>
    <row r="112" spans="1:15" x14ac:dyDescent="0.25">
      <c r="A112" s="5"/>
      <c r="B112" t="s">
        <v>42</v>
      </c>
      <c r="C112" t="s">
        <v>234</v>
      </c>
      <c r="D112" t="s">
        <v>28</v>
      </c>
      <c r="E112" t="s">
        <v>42</v>
      </c>
      <c r="F112" t="s">
        <v>30</v>
      </c>
      <c r="H112" s="4">
        <v>5</v>
      </c>
      <c r="I112" s="4">
        <v>4</v>
      </c>
      <c r="J112" s="4">
        <v>5</v>
      </c>
      <c r="K112" t="s">
        <v>235</v>
      </c>
      <c r="M112">
        <f>IF(t_card_list[[#This Row],[Rarity]]="Common",40,IF(t_card_list[[#This Row],[Rarity]]="Rare",100,IF(t_card_list[[#This Row],[Rarity]]="Epic",400,IF(t_card_list[[#This Row],[Rarity]]="Legendary",1600,0))))</f>
        <v>0</v>
      </c>
      <c r="O112" t="str">
        <f>IF(N112&gt;0,(N112-t_card_list[[#This Row],[Num]])*M112,"")</f>
        <v/>
      </c>
    </row>
    <row r="113" spans="1:15" x14ac:dyDescent="0.25">
      <c r="A113" s="5"/>
      <c r="B113" t="s">
        <v>26</v>
      </c>
      <c r="C113" t="s">
        <v>236</v>
      </c>
      <c r="D113" t="s">
        <v>28</v>
      </c>
      <c r="E113" t="s">
        <v>83</v>
      </c>
      <c r="F113" t="s">
        <v>30</v>
      </c>
      <c r="H113" s="4">
        <v>5</v>
      </c>
      <c r="I113" s="4">
        <v>5</v>
      </c>
      <c r="J113" s="4">
        <v>5</v>
      </c>
      <c r="K113" t="s">
        <v>237</v>
      </c>
      <c r="M113">
        <f>IF(t_card_list[[#This Row],[Rarity]]="Common",40,IF(t_card_list[[#This Row],[Rarity]]="Rare",100,IF(t_card_list[[#This Row],[Rarity]]="Epic",400,IF(t_card_list[[#This Row],[Rarity]]="Legendary",1600,0))))</f>
        <v>1600</v>
      </c>
      <c r="O113" t="str">
        <f>IF(N113&gt;0,(N113-t_card_list[[#This Row],[Num]])*M113,"")</f>
        <v/>
      </c>
    </row>
    <row r="114" spans="1:15" x14ac:dyDescent="0.25">
      <c r="A114" s="5"/>
      <c r="B114" t="s">
        <v>26</v>
      </c>
      <c r="C114" t="s">
        <v>238</v>
      </c>
      <c r="D114" t="s">
        <v>28</v>
      </c>
      <c r="E114" t="s">
        <v>51</v>
      </c>
      <c r="F114" t="s">
        <v>30</v>
      </c>
      <c r="H114" s="4">
        <v>5</v>
      </c>
      <c r="I114" s="4">
        <v>3</v>
      </c>
      <c r="J114" s="4">
        <v>3</v>
      </c>
      <c r="K114" t="s">
        <v>239</v>
      </c>
      <c r="M114">
        <f>IF(t_card_list[[#This Row],[Rarity]]="Common",40,IF(t_card_list[[#This Row],[Rarity]]="Rare",100,IF(t_card_list[[#This Row],[Rarity]]="Epic",400,IF(t_card_list[[#This Row],[Rarity]]="Legendary",1600,0))))</f>
        <v>400</v>
      </c>
      <c r="O114" t="str">
        <f>IF(N114&gt;0,(N114-t_card_list[[#This Row],[Num]])*M114,"")</f>
        <v/>
      </c>
    </row>
    <row r="115" spans="1:15" x14ac:dyDescent="0.25">
      <c r="A115" s="5">
        <v>2</v>
      </c>
      <c r="B115" t="s">
        <v>26</v>
      </c>
      <c r="C115" t="s">
        <v>240</v>
      </c>
      <c r="D115" t="s">
        <v>28</v>
      </c>
      <c r="E115" t="s">
        <v>29</v>
      </c>
      <c r="F115" t="s">
        <v>30</v>
      </c>
      <c r="H115" s="4">
        <v>5</v>
      </c>
      <c r="I115" s="4">
        <v>3</v>
      </c>
      <c r="J115" s="4">
        <v>6</v>
      </c>
      <c r="K115" t="s">
        <v>46</v>
      </c>
      <c r="M115">
        <f>IF(t_card_list[[#This Row],[Rarity]]="Common",40,IF(t_card_list[[#This Row],[Rarity]]="Rare",100,IF(t_card_list[[#This Row],[Rarity]]="Epic",400,IF(t_card_list[[#This Row],[Rarity]]="Legendary",1600,0))))</f>
        <v>40</v>
      </c>
      <c r="O115" t="str">
        <f>IF(N115&gt;0,(N115-t_card_list[[#This Row],[Num]])*M115,"")</f>
        <v/>
      </c>
    </row>
    <row r="116" spans="1:15" x14ac:dyDescent="0.25">
      <c r="A116" s="5"/>
      <c r="B116" t="s">
        <v>42</v>
      </c>
      <c r="C116" t="s">
        <v>241</v>
      </c>
      <c r="D116" t="s">
        <v>28</v>
      </c>
      <c r="E116" t="s">
        <v>42</v>
      </c>
      <c r="F116" t="s">
        <v>30</v>
      </c>
      <c r="H116" s="4">
        <v>5</v>
      </c>
      <c r="I116" s="4">
        <v>4</v>
      </c>
      <c r="J116" s="4">
        <v>4</v>
      </c>
      <c r="K116" t="s">
        <v>242</v>
      </c>
      <c r="M116">
        <f>IF(t_card_list[[#This Row],[Rarity]]="Common",40,IF(t_card_list[[#This Row],[Rarity]]="Rare",100,IF(t_card_list[[#This Row],[Rarity]]="Epic",400,IF(t_card_list[[#This Row],[Rarity]]="Legendary",1600,0))))</f>
        <v>0</v>
      </c>
      <c r="O116" t="str">
        <f>IF(N116&gt;0,(N116-t_card_list[[#This Row],[Num]])*M116,"")</f>
        <v/>
      </c>
    </row>
    <row r="117" spans="1:15" x14ac:dyDescent="0.25">
      <c r="A117" s="5">
        <v>1</v>
      </c>
      <c r="B117" t="s">
        <v>26</v>
      </c>
      <c r="C117" t="s">
        <v>243</v>
      </c>
      <c r="D117" t="s">
        <v>28</v>
      </c>
      <c r="E117" t="s">
        <v>34</v>
      </c>
      <c r="F117" t="s">
        <v>30</v>
      </c>
      <c r="H117" s="4">
        <v>5</v>
      </c>
      <c r="I117" s="4">
        <v>4</v>
      </c>
      <c r="J117" s="4">
        <v>4</v>
      </c>
      <c r="K117" t="s">
        <v>244</v>
      </c>
      <c r="M117">
        <f>IF(t_card_list[[#This Row],[Rarity]]="Common",40,IF(t_card_list[[#This Row],[Rarity]]="Rare",100,IF(t_card_list[[#This Row],[Rarity]]="Epic",400,IF(t_card_list[[#This Row],[Rarity]]="Legendary",1600,0))))</f>
        <v>100</v>
      </c>
      <c r="O117" t="str">
        <f>IF(N117&gt;0,(N117-t_card_list[[#This Row],[Num]])*M117,"")</f>
        <v/>
      </c>
    </row>
    <row r="118" spans="1:15" x14ac:dyDescent="0.25">
      <c r="A118" s="5"/>
      <c r="B118" t="s">
        <v>42</v>
      </c>
      <c r="C118" t="s">
        <v>245</v>
      </c>
      <c r="D118" t="s">
        <v>28</v>
      </c>
      <c r="E118" t="s">
        <v>42</v>
      </c>
      <c r="F118" t="s">
        <v>30</v>
      </c>
      <c r="H118" s="4">
        <v>5</v>
      </c>
      <c r="I118" s="4">
        <v>2</v>
      </c>
      <c r="J118" s="4">
        <v>7</v>
      </c>
      <c r="K118" t="s">
        <v>246</v>
      </c>
      <c r="M118">
        <f>IF(t_card_list[[#This Row],[Rarity]]="Common",40,IF(t_card_list[[#This Row],[Rarity]]="Rare",100,IF(t_card_list[[#This Row],[Rarity]]="Epic",400,IF(t_card_list[[#This Row],[Rarity]]="Legendary",1600,0))))</f>
        <v>0</v>
      </c>
      <c r="O118" t="str">
        <f>IF(N118&gt;0,(N118-t_card_list[[#This Row],[Num]])*M118,"")</f>
        <v/>
      </c>
    </row>
    <row r="119" spans="1:15" x14ac:dyDescent="0.25">
      <c r="A119" s="5">
        <v>1</v>
      </c>
      <c r="B119" t="s">
        <v>26</v>
      </c>
      <c r="C119" t="s">
        <v>247</v>
      </c>
      <c r="D119" t="s">
        <v>28</v>
      </c>
      <c r="E119" t="s">
        <v>83</v>
      </c>
      <c r="F119" t="s">
        <v>30</v>
      </c>
      <c r="H119" s="4">
        <v>5</v>
      </c>
      <c r="I119" s="4">
        <v>5</v>
      </c>
      <c r="J119" s="4">
        <v>4</v>
      </c>
      <c r="K119" t="s">
        <v>248</v>
      </c>
      <c r="M119">
        <f>IF(t_card_list[[#This Row],[Rarity]]="Common",40,IF(t_card_list[[#This Row],[Rarity]]="Rare",100,IF(t_card_list[[#This Row],[Rarity]]="Epic",400,IF(t_card_list[[#This Row],[Rarity]]="Legendary",1600,0))))</f>
        <v>1600</v>
      </c>
      <c r="O119" t="str">
        <f>IF(N119&gt;0,(N119-t_card_list[[#This Row],[Num]])*M119,"")</f>
        <v/>
      </c>
    </row>
    <row r="120" spans="1:15" x14ac:dyDescent="0.25">
      <c r="A120" s="5"/>
      <c r="B120" t="s">
        <v>42</v>
      </c>
      <c r="C120" t="s">
        <v>249</v>
      </c>
      <c r="D120" t="s">
        <v>28</v>
      </c>
      <c r="E120" t="s">
        <v>42</v>
      </c>
      <c r="F120" t="s">
        <v>30</v>
      </c>
      <c r="H120" s="4">
        <v>5</v>
      </c>
      <c r="I120" s="4">
        <v>4</v>
      </c>
      <c r="J120" s="4">
        <v>4</v>
      </c>
      <c r="K120" t="s">
        <v>250</v>
      </c>
      <c r="M120">
        <f>IF(t_card_list[[#This Row],[Rarity]]="Common",40,IF(t_card_list[[#This Row],[Rarity]]="Rare",100,IF(t_card_list[[#This Row],[Rarity]]="Epic",400,IF(t_card_list[[#This Row],[Rarity]]="Legendary",1600,0))))</f>
        <v>0</v>
      </c>
      <c r="O120" t="str">
        <f>IF(N120&gt;0,(N120-t_card_list[[#This Row],[Num]])*M120,"")</f>
        <v/>
      </c>
    </row>
    <row r="121" spans="1:15" x14ac:dyDescent="0.25">
      <c r="A121" s="5">
        <v>2</v>
      </c>
      <c r="B121" t="s">
        <v>26</v>
      </c>
      <c r="C121" t="s">
        <v>251</v>
      </c>
      <c r="D121" t="s">
        <v>28</v>
      </c>
      <c r="E121" t="s">
        <v>29</v>
      </c>
      <c r="F121" t="s">
        <v>30</v>
      </c>
      <c r="H121" s="4">
        <v>5</v>
      </c>
      <c r="I121" s="4">
        <v>4</v>
      </c>
      <c r="J121" s="4">
        <v>4</v>
      </c>
      <c r="K121" t="s">
        <v>252</v>
      </c>
      <c r="M121">
        <f>IF(t_card_list[[#This Row],[Rarity]]="Common",40,IF(t_card_list[[#This Row],[Rarity]]="Rare",100,IF(t_card_list[[#This Row],[Rarity]]="Epic",400,IF(t_card_list[[#This Row],[Rarity]]="Legendary",1600,0))))</f>
        <v>40</v>
      </c>
      <c r="O121" t="str">
        <f>IF(N121&gt;0,(N121-t_card_list[[#This Row],[Num]])*M121,"")</f>
        <v/>
      </c>
    </row>
    <row r="122" spans="1:15" x14ac:dyDescent="0.25">
      <c r="A122" s="5"/>
      <c r="B122" t="s">
        <v>26</v>
      </c>
      <c r="C122" t="s">
        <v>253</v>
      </c>
      <c r="D122" t="s">
        <v>28</v>
      </c>
      <c r="E122" t="s">
        <v>29</v>
      </c>
      <c r="F122" t="s">
        <v>30</v>
      </c>
      <c r="H122" s="4">
        <v>5</v>
      </c>
      <c r="I122" s="4">
        <v>4</v>
      </c>
      <c r="J122" s="4">
        <v>6</v>
      </c>
      <c r="K122" t="s">
        <v>254</v>
      </c>
      <c r="M122">
        <f>IF(t_card_list[[#This Row],[Rarity]]="Common",40,IF(t_card_list[[#This Row],[Rarity]]="Rare",100,IF(t_card_list[[#This Row],[Rarity]]="Epic",400,IF(t_card_list[[#This Row],[Rarity]]="Legendary",1600,0))))</f>
        <v>40</v>
      </c>
      <c r="O122" t="str">
        <f>IF(N122&gt;0,(N122-t_card_list[[#This Row],[Num]])*M122,"")</f>
        <v/>
      </c>
    </row>
    <row r="123" spans="1:15" x14ac:dyDescent="0.25">
      <c r="A123" s="5"/>
      <c r="B123" t="s">
        <v>26</v>
      </c>
      <c r="C123" t="s">
        <v>255</v>
      </c>
      <c r="D123" t="s">
        <v>28</v>
      </c>
      <c r="E123" t="s">
        <v>34</v>
      </c>
      <c r="F123" t="s">
        <v>30</v>
      </c>
      <c r="G123" t="s">
        <v>35</v>
      </c>
      <c r="H123" s="4">
        <v>5</v>
      </c>
      <c r="I123" s="4">
        <v>3</v>
      </c>
      <c r="J123" s="4">
        <v>5</v>
      </c>
      <c r="K123" t="s">
        <v>256</v>
      </c>
      <c r="M123">
        <f>IF(t_card_list[[#This Row],[Rarity]]="Common",40,IF(t_card_list[[#This Row],[Rarity]]="Rare",100,IF(t_card_list[[#This Row],[Rarity]]="Epic",400,IF(t_card_list[[#This Row],[Rarity]]="Legendary",1600,0))))</f>
        <v>100</v>
      </c>
      <c r="O123" t="str">
        <f>IF(N123&gt;0,(N123-t_card_list[[#This Row],[Num]])*M123,"")</f>
        <v/>
      </c>
    </row>
    <row r="124" spans="1:15" x14ac:dyDescent="0.25">
      <c r="A124" s="5"/>
      <c r="B124" t="s">
        <v>42</v>
      </c>
      <c r="C124" t="s">
        <v>257</v>
      </c>
      <c r="D124" t="s">
        <v>28</v>
      </c>
      <c r="E124" t="s">
        <v>42</v>
      </c>
      <c r="F124" t="s">
        <v>30</v>
      </c>
      <c r="H124" s="4">
        <v>5</v>
      </c>
      <c r="I124" s="4">
        <v>4</v>
      </c>
      <c r="J124" s="4">
        <v>2</v>
      </c>
      <c r="K124" t="s">
        <v>258</v>
      </c>
      <c r="M124">
        <f>IF(t_card_list[[#This Row],[Rarity]]="Common",40,IF(t_card_list[[#This Row],[Rarity]]="Rare",100,IF(t_card_list[[#This Row],[Rarity]]="Epic",400,IF(t_card_list[[#This Row],[Rarity]]="Legendary",1600,0))))</f>
        <v>0</v>
      </c>
      <c r="O124" t="str">
        <f>IF(N124&gt;0,(N124-t_card_list[[#This Row],[Num]])*M124,"")</f>
        <v/>
      </c>
    </row>
    <row r="125" spans="1:15" x14ac:dyDescent="0.25">
      <c r="A125" s="5">
        <v>2</v>
      </c>
      <c r="B125" t="s">
        <v>26</v>
      </c>
      <c r="C125" t="s">
        <v>259</v>
      </c>
      <c r="D125" t="s">
        <v>28</v>
      </c>
      <c r="E125" t="s">
        <v>29</v>
      </c>
      <c r="F125" t="s">
        <v>30</v>
      </c>
      <c r="G125" t="s">
        <v>35</v>
      </c>
      <c r="H125" s="4">
        <v>5</v>
      </c>
      <c r="I125" s="4">
        <v>5</v>
      </c>
      <c r="J125" s="4">
        <v>5</v>
      </c>
      <c r="K125" t="s">
        <v>70</v>
      </c>
      <c r="M125">
        <f>IF(t_card_list[[#This Row],[Rarity]]="Common",40,IF(t_card_list[[#This Row],[Rarity]]="Rare",100,IF(t_card_list[[#This Row],[Rarity]]="Epic",400,IF(t_card_list[[#This Row],[Rarity]]="Legendary",1600,0))))</f>
        <v>40</v>
      </c>
      <c r="O125" t="str">
        <f>IF(N125&gt;0,(N125-t_card_list[[#This Row],[Num]])*M125,"")</f>
        <v/>
      </c>
    </row>
    <row r="126" spans="1:15" x14ac:dyDescent="0.25">
      <c r="A126" s="5"/>
      <c r="B126" t="s">
        <v>26</v>
      </c>
      <c r="C126" t="s">
        <v>260</v>
      </c>
      <c r="D126" t="s">
        <v>28</v>
      </c>
      <c r="E126" t="s">
        <v>83</v>
      </c>
      <c r="F126" t="s">
        <v>30</v>
      </c>
      <c r="H126" s="4">
        <v>5</v>
      </c>
      <c r="I126" s="4">
        <v>5</v>
      </c>
      <c r="J126" s="4">
        <v>5</v>
      </c>
      <c r="K126" t="s">
        <v>261</v>
      </c>
      <c r="M126">
        <f>IF(t_card_list[[#This Row],[Rarity]]="Common",40,IF(t_card_list[[#This Row],[Rarity]]="Rare",100,IF(t_card_list[[#This Row],[Rarity]]="Epic",400,IF(t_card_list[[#This Row],[Rarity]]="Legendary",1600,0))))</f>
        <v>1600</v>
      </c>
      <c r="O126" t="str">
        <f>IF(N126&gt;0,(N126-t_card_list[[#This Row],[Num]])*M126,"")</f>
        <v/>
      </c>
    </row>
    <row r="127" spans="1:15" x14ac:dyDescent="0.25">
      <c r="A127" s="5">
        <v>2</v>
      </c>
      <c r="B127" t="s">
        <v>26</v>
      </c>
      <c r="C127" t="s">
        <v>262</v>
      </c>
      <c r="D127" t="s">
        <v>28</v>
      </c>
      <c r="E127" t="s">
        <v>29</v>
      </c>
      <c r="F127" t="s">
        <v>30</v>
      </c>
      <c r="H127" s="4">
        <v>5</v>
      </c>
      <c r="I127" s="4">
        <v>7</v>
      </c>
      <c r="J127" s="4">
        <v>6</v>
      </c>
      <c r="K127" t="s">
        <v>263</v>
      </c>
      <c r="M127">
        <f>IF(t_card_list[[#This Row],[Rarity]]="Common",40,IF(t_card_list[[#This Row],[Rarity]]="Rare",100,IF(t_card_list[[#This Row],[Rarity]]="Epic",400,IF(t_card_list[[#This Row],[Rarity]]="Legendary",1600,0))))</f>
        <v>40</v>
      </c>
      <c r="O127" t="str">
        <f>IF(N127&gt;0,(N127-t_card_list[[#This Row],[Num]])*M127,"")</f>
        <v/>
      </c>
    </row>
    <row r="128" spans="1:15" x14ac:dyDescent="0.25">
      <c r="A128" s="5"/>
      <c r="B128" t="s">
        <v>42</v>
      </c>
      <c r="C128" t="s">
        <v>264</v>
      </c>
      <c r="D128" t="s">
        <v>28</v>
      </c>
      <c r="E128" t="s">
        <v>42</v>
      </c>
      <c r="F128" t="s">
        <v>30</v>
      </c>
      <c r="H128" s="4">
        <v>6</v>
      </c>
      <c r="I128" s="4">
        <v>4</v>
      </c>
      <c r="J128" s="4">
        <v>7</v>
      </c>
      <c r="K128" t="s">
        <v>106</v>
      </c>
      <c r="M128">
        <f>IF(t_card_list[[#This Row],[Rarity]]="Common",40,IF(t_card_list[[#This Row],[Rarity]]="Rare",100,IF(t_card_list[[#This Row],[Rarity]]="Epic",400,IF(t_card_list[[#This Row],[Rarity]]="Legendary",1600,0))))</f>
        <v>0</v>
      </c>
      <c r="O128" t="str">
        <f>IF(N128&gt;0,(N128-t_card_list[[#This Row],[Num]])*M128,"")</f>
        <v/>
      </c>
    </row>
    <row r="129" spans="1:15" x14ac:dyDescent="0.25">
      <c r="A129" s="5">
        <v>2</v>
      </c>
      <c r="B129" t="s">
        <v>26</v>
      </c>
      <c r="C129" t="s">
        <v>265</v>
      </c>
      <c r="D129" t="s">
        <v>28</v>
      </c>
      <c r="E129" t="s">
        <v>34</v>
      </c>
      <c r="F129" t="s">
        <v>30</v>
      </c>
      <c r="H129" s="4">
        <v>6</v>
      </c>
      <c r="I129" s="4">
        <v>4</v>
      </c>
      <c r="J129" s="4">
        <v>2</v>
      </c>
      <c r="K129" t="s">
        <v>266</v>
      </c>
      <c r="M129">
        <f>IF(t_card_list[[#This Row],[Rarity]]="Common",40,IF(t_card_list[[#This Row],[Rarity]]="Rare",100,IF(t_card_list[[#This Row],[Rarity]]="Epic",400,IF(t_card_list[[#This Row],[Rarity]]="Legendary",1600,0))))</f>
        <v>100</v>
      </c>
      <c r="O129" t="str">
        <f>IF(N129&gt;0,(N129-t_card_list[[#This Row],[Num]])*M129,"")</f>
        <v/>
      </c>
    </row>
    <row r="130" spans="1:15" x14ac:dyDescent="0.25">
      <c r="A130" s="5"/>
      <c r="B130" t="s">
        <v>42</v>
      </c>
      <c r="C130" t="s">
        <v>267</v>
      </c>
      <c r="D130" t="s">
        <v>28</v>
      </c>
      <c r="E130" t="s">
        <v>42</v>
      </c>
      <c r="F130" t="s">
        <v>30</v>
      </c>
      <c r="H130" s="4">
        <v>6</v>
      </c>
      <c r="I130" s="4">
        <v>6</v>
      </c>
      <c r="J130" s="4">
        <v>7</v>
      </c>
      <c r="M130">
        <f>IF(t_card_list[[#This Row],[Rarity]]="Common",40,IF(t_card_list[[#This Row],[Rarity]]="Rare",100,IF(t_card_list[[#This Row],[Rarity]]="Epic",400,IF(t_card_list[[#This Row],[Rarity]]="Legendary",1600,0))))</f>
        <v>0</v>
      </c>
      <c r="O130" t="str">
        <f>IF(N130&gt;0,(N130-t_card_list[[#This Row],[Num]])*M130,"")</f>
        <v/>
      </c>
    </row>
    <row r="131" spans="1:15" x14ac:dyDescent="0.25">
      <c r="A131" s="5"/>
      <c r="B131" t="s">
        <v>26</v>
      </c>
      <c r="C131" t="s">
        <v>268</v>
      </c>
      <c r="D131" t="s">
        <v>28</v>
      </c>
      <c r="E131" t="s">
        <v>83</v>
      </c>
      <c r="F131" t="s">
        <v>30</v>
      </c>
      <c r="H131" s="4">
        <v>6</v>
      </c>
      <c r="I131" s="4">
        <v>4</v>
      </c>
      <c r="J131" s="4">
        <v>5</v>
      </c>
      <c r="K131" t="s">
        <v>269</v>
      </c>
      <c r="M131">
        <f>IF(t_card_list[[#This Row],[Rarity]]="Common",40,IF(t_card_list[[#This Row],[Rarity]]="Rare",100,IF(t_card_list[[#This Row],[Rarity]]="Epic",400,IF(t_card_list[[#This Row],[Rarity]]="Legendary",1600,0))))</f>
        <v>1600</v>
      </c>
      <c r="O131" t="str">
        <f>IF(N131&gt;0,(N131-t_card_list[[#This Row],[Num]])*M131,"")</f>
        <v/>
      </c>
    </row>
    <row r="132" spans="1:15" x14ac:dyDescent="0.25">
      <c r="A132" s="5">
        <v>1</v>
      </c>
      <c r="B132" t="s">
        <v>26</v>
      </c>
      <c r="C132" t="s">
        <v>270</v>
      </c>
      <c r="D132" t="s">
        <v>28</v>
      </c>
      <c r="E132" t="s">
        <v>29</v>
      </c>
      <c r="F132" t="s">
        <v>30</v>
      </c>
      <c r="H132" s="4">
        <v>6</v>
      </c>
      <c r="I132" s="4">
        <v>5</v>
      </c>
      <c r="J132" s="4">
        <v>5</v>
      </c>
      <c r="K132" t="s">
        <v>271</v>
      </c>
      <c r="M132">
        <f>IF(t_card_list[[#This Row],[Rarity]]="Common",40,IF(t_card_list[[#This Row],[Rarity]]="Rare",100,IF(t_card_list[[#This Row],[Rarity]]="Epic",400,IF(t_card_list[[#This Row],[Rarity]]="Legendary",1600,0))))</f>
        <v>40</v>
      </c>
      <c r="O132" t="str">
        <f>IF(N132&gt;0,(N132-t_card_list[[#This Row],[Num]])*M132,"")</f>
        <v/>
      </c>
    </row>
    <row r="133" spans="1:15" x14ac:dyDescent="0.25">
      <c r="A133" s="5"/>
      <c r="B133" t="s">
        <v>88</v>
      </c>
      <c r="C133" t="s">
        <v>272</v>
      </c>
      <c r="D133" t="s">
        <v>28</v>
      </c>
      <c r="E133" t="s">
        <v>83</v>
      </c>
      <c r="F133" t="s">
        <v>30</v>
      </c>
      <c r="H133" s="4">
        <v>6</v>
      </c>
      <c r="I133" s="4">
        <v>6</v>
      </c>
      <c r="J133" s="4">
        <v>6</v>
      </c>
      <c r="K133" t="s">
        <v>273</v>
      </c>
      <c r="M133">
        <f>IF(t_card_list[[#This Row],[Rarity]]="Common",40,IF(t_card_list[[#This Row],[Rarity]]="Rare",100,IF(t_card_list[[#This Row],[Rarity]]="Epic",400,IF(t_card_list[[#This Row],[Rarity]]="Legendary",1600,0))))</f>
        <v>1600</v>
      </c>
      <c r="O133" t="str">
        <f>IF(N133&gt;0,(N133-t_card_list[[#This Row],[Num]])*M133,"")</f>
        <v/>
      </c>
    </row>
    <row r="134" spans="1:15" x14ac:dyDescent="0.25">
      <c r="A134" s="5"/>
      <c r="B134" t="s">
        <v>26</v>
      </c>
      <c r="C134" t="s">
        <v>274</v>
      </c>
      <c r="D134" t="s">
        <v>28</v>
      </c>
      <c r="E134" t="s">
        <v>83</v>
      </c>
      <c r="F134" t="s">
        <v>30</v>
      </c>
      <c r="H134" s="4">
        <v>6</v>
      </c>
      <c r="I134" s="4">
        <v>4</v>
      </c>
      <c r="J134" s="4">
        <v>4</v>
      </c>
      <c r="K134" t="s">
        <v>275</v>
      </c>
      <c r="M134">
        <f>IF(t_card_list[[#This Row],[Rarity]]="Common",40,IF(t_card_list[[#This Row],[Rarity]]="Rare",100,IF(t_card_list[[#This Row],[Rarity]]="Epic",400,IF(t_card_list[[#This Row],[Rarity]]="Legendary",1600,0))))</f>
        <v>1600</v>
      </c>
      <c r="O134" t="str">
        <f>IF(N134&gt;0,(N134-t_card_list[[#This Row],[Num]])*M134,"")</f>
        <v/>
      </c>
    </row>
    <row r="135" spans="1:15" x14ac:dyDescent="0.25">
      <c r="A135" s="5"/>
      <c r="B135" t="s">
        <v>26</v>
      </c>
      <c r="C135" t="s">
        <v>276</v>
      </c>
      <c r="D135" t="s">
        <v>28</v>
      </c>
      <c r="E135" t="s">
        <v>83</v>
      </c>
      <c r="F135" t="s">
        <v>30</v>
      </c>
      <c r="G135" t="s">
        <v>277</v>
      </c>
      <c r="H135" s="4">
        <v>6</v>
      </c>
      <c r="I135" s="4">
        <v>7</v>
      </c>
      <c r="J135" s="4">
        <v>5</v>
      </c>
      <c r="K135" t="s">
        <v>278</v>
      </c>
      <c r="M135">
        <f>IF(t_card_list[[#This Row],[Rarity]]="Common",40,IF(t_card_list[[#This Row],[Rarity]]="Rare",100,IF(t_card_list[[#This Row],[Rarity]]="Epic",400,IF(t_card_list[[#This Row],[Rarity]]="Legendary",1600,0))))</f>
        <v>1600</v>
      </c>
      <c r="O135" t="str">
        <f>IF(N135&gt;0,(N135-t_card_list[[#This Row],[Num]])*M135,"")</f>
        <v/>
      </c>
    </row>
    <row r="136" spans="1:15" x14ac:dyDescent="0.25">
      <c r="A136" s="5"/>
      <c r="B136" t="s">
        <v>42</v>
      </c>
      <c r="C136" t="s">
        <v>279</v>
      </c>
      <c r="D136" t="s">
        <v>28</v>
      </c>
      <c r="E136" t="s">
        <v>42</v>
      </c>
      <c r="F136" t="s">
        <v>30</v>
      </c>
      <c r="H136" s="4">
        <v>6</v>
      </c>
      <c r="I136" s="4">
        <v>6</v>
      </c>
      <c r="J136" s="4">
        <v>5</v>
      </c>
      <c r="K136" t="s">
        <v>46</v>
      </c>
      <c r="M136">
        <f>IF(t_card_list[[#This Row],[Rarity]]="Common",40,IF(t_card_list[[#This Row],[Rarity]]="Rare",100,IF(t_card_list[[#This Row],[Rarity]]="Epic",400,IF(t_card_list[[#This Row],[Rarity]]="Legendary",1600,0))))</f>
        <v>0</v>
      </c>
      <c r="O136" t="str">
        <f>IF(N136&gt;0,(N136-t_card_list[[#This Row],[Num]])*M136,"")</f>
        <v/>
      </c>
    </row>
    <row r="137" spans="1:15" x14ac:dyDescent="0.25">
      <c r="A137" s="5">
        <v>2</v>
      </c>
      <c r="B137" t="s">
        <v>26</v>
      </c>
      <c r="C137" t="s">
        <v>280</v>
      </c>
      <c r="D137" t="s">
        <v>28</v>
      </c>
      <c r="E137" t="s">
        <v>29</v>
      </c>
      <c r="F137" t="s">
        <v>30</v>
      </c>
      <c r="H137" s="4">
        <v>6</v>
      </c>
      <c r="I137" s="4">
        <v>5</v>
      </c>
      <c r="J137" s="4">
        <v>4</v>
      </c>
      <c r="K137" t="s">
        <v>281</v>
      </c>
      <c r="M137">
        <f>IF(t_card_list[[#This Row],[Rarity]]="Common",40,IF(t_card_list[[#This Row],[Rarity]]="Rare",100,IF(t_card_list[[#This Row],[Rarity]]="Epic",400,IF(t_card_list[[#This Row],[Rarity]]="Legendary",1600,0))))</f>
        <v>40</v>
      </c>
      <c r="O137" t="str">
        <f>IF(N137&gt;0,(N137-t_card_list[[#This Row],[Num]])*M137,"")</f>
        <v/>
      </c>
    </row>
    <row r="138" spans="1:15" x14ac:dyDescent="0.25">
      <c r="A138" s="5"/>
      <c r="B138" t="s">
        <v>42</v>
      </c>
      <c r="C138" t="s">
        <v>282</v>
      </c>
      <c r="D138" t="s">
        <v>28</v>
      </c>
      <c r="E138" t="s">
        <v>42</v>
      </c>
      <c r="F138" t="s">
        <v>30</v>
      </c>
      <c r="H138" s="4">
        <v>6</v>
      </c>
      <c r="I138" s="4">
        <v>5</v>
      </c>
      <c r="J138" s="4">
        <v>2</v>
      </c>
      <c r="K138" t="s">
        <v>66</v>
      </c>
      <c r="M138">
        <f>IF(t_card_list[[#This Row],[Rarity]]="Common",40,IF(t_card_list[[#This Row],[Rarity]]="Rare",100,IF(t_card_list[[#This Row],[Rarity]]="Epic",400,IF(t_card_list[[#This Row],[Rarity]]="Legendary",1600,0))))</f>
        <v>0</v>
      </c>
      <c r="O138" t="str">
        <f>IF(N138&gt;0,(N138-t_card_list[[#This Row],[Num]])*M138,"")</f>
        <v/>
      </c>
    </row>
    <row r="139" spans="1:15" x14ac:dyDescent="0.25">
      <c r="A139" s="5"/>
      <c r="B139" t="s">
        <v>26</v>
      </c>
      <c r="C139" t="s">
        <v>283</v>
      </c>
      <c r="D139" t="s">
        <v>28</v>
      </c>
      <c r="E139" t="s">
        <v>34</v>
      </c>
      <c r="F139" t="s">
        <v>30</v>
      </c>
      <c r="H139" s="4">
        <v>6</v>
      </c>
      <c r="I139" s="4">
        <v>4</v>
      </c>
      <c r="J139" s="4">
        <v>5</v>
      </c>
      <c r="K139" t="s">
        <v>284</v>
      </c>
      <c r="M139">
        <f>IF(t_card_list[[#This Row],[Rarity]]="Common",40,IF(t_card_list[[#This Row],[Rarity]]="Rare",100,IF(t_card_list[[#This Row],[Rarity]]="Epic",400,IF(t_card_list[[#This Row],[Rarity]]="Legendary",1600,0))))</f>
        <v>100</v>
      </c>
      <c r="O139" t="str">
        <f>IF(N139&gt;0,(N139-t_card_list[[#This Row],[Num]])*M139,"")</f>
        <v/>
      </c>
    </row>
    <row r="140" spans="1:15" x14ac:dyDescent="0.25">
      <c r="A140" s="5"/>
      <c r="B140" t="s">
        <v>26</v>
      </c>
      <c r="C140" t="s">
        <v>285</v>
      </c>
      <c r="D140" t="s">
        <v>28</v>
      </c>
      <c r="E140" t="s">
        <v>83</v>
      </c>
      <c r="F140" t="s">
        <v>30</v>
      </c>
      <c r="G140" t="s">
        <v>35</v>
      </c>
      <c r="H140" s="4">
        <v>6</v>
      </c>
      <c r="I140" s="4">
        <v>9</v>
      </c>
      <c r="J140" s="4">
        <v>7</v>
      </c>
      <c r="K140" t="s">
        <v>286</v>
      </c>
      <c r="M140">
        <f>IF(t_card_list[[#This Row],[Rarity]]="Common",40,IF(t_card_list[[#This Row],[Rarity]]="Rare",100,IF(t_card_list[[#This Row],[Rarity]]="Epic",400,IF(t_card_list[[#This Row],[Rarity]]="Legendary",1600,0))))</f>
        <v>1600</v>
      </c>
      <c r="O140" t="str">
        <f>IF(N140&gt;0,(N140-t_card_list[[#This Row],[Num]])*M140,"")</f>
        <v/>
      </c>
    </row>
    <row r="141" spans="1:15" x14ac:dyDescent="0.25">
      <c r="A141" s="5"/>
      <c r="B141" t="s">
        <v>26</v>
      </c>
      <c r="C141" t="s">
        <v>287</v>
      </c>
      <c r="D141" t="s">
        <v>28</v>
      </c>
      <c r="E141" t="s">
        <v>83</v>
      </c>
      <c r="F141" t="s">
        <v>30</v>
      </c>
      <c r="H141" s="4">
        <v>6</v>
      </c>
      <c r="I141" s="4">
        <v>4</v>
      </c>
      <c r="J141" s="4">
        <v>5</v>
      </c>
      <c r="K141" t="s">
        <v>288</v>
      </c>
      <c r="M141">
        <f>IF(t_card_list[[#This Row],[Rarity]]="Common",40,IF(t_card_list[[#This Row],[Rarity]]="Rare",100,IF(t_card_list[[#This Row],[Rarity]]="Epic",400,IF(t_card_list[[#This Row],[Rarity]]="Legendary",1600,0))))</f>
        <v>1600</v>
      </c>
      <c r="O141" t="str">
        <f>IF(N141&gt;0,(N141-t_card_list[[#This Row],[Num]])*M141,"")</f>
        <v/>
      </c>
    </row>
    <row r="142" spans="1:15" x14ac:dyDescent="0.25">
      <c r="A142" s="5">
        <v>2</v>
      </c>
      <c r="B142" t="s">
        <v>26</v>
      </c>
      <c r="C142" t="s">
        <v>289</v>
      </c>
      <c r="D142" t="s">
        <v>28</v>
      </c>
      <c r="E142" t="s">
        <v>29</v>
      </c>
      <c r="F142" t="s">
        <v>30</v>
      </c>
      <c r="H142" s="4">
        <v>6</v>
      </c>
      <c r="I142" s="4">
        <v>4</v>
      </c>
      <c r="J142" s="4">
        <v>5</v>
      </c>
      <c r="K142" t="s">
        <v>72</v>
      </c>
      <c r="M142">
        <f>IF(t_card_list[[#This Row],[Rarity]]="Common",40,IF(t_card_list[[#This Row],[Rarity]]="Rare",100,IF(t_card_list[[#This Row],[Rarity]]="Epic",400,IF(t_card_list[[#This Row],[Rarity]]="Legendary",1600,0))))</f>
        <v>40</v>
      </c>
      <c r="O142" t="str">
        <f>IF(N142&gt;0,(N142-t_card_list[[#This Row],[Num]])*M142,"")</f>
        <v/>
      </c>
    </row>
    <row r="143" spans="1:15" x14ac:dyDescent="0.25">
      <c r="A143" s="5"/>
      <c r="B143" t="s">
        <v>26</v>
      </c>
      <c r="C143" t="s">
        <v>290</v>
      </c>
      <c r="D143" t="s">
        <v>28</v>
      </c>
      <c r="E143" t="s">
        <v>83</v>
      </c>
      <c r="F143" t="s">
        <v>30</v>
      </c>
      <c r="H143" s="4">
        <v>7</v>
      </c>
      <c r="I143" s="4">
        <v>7</v>
      </c>
      <c r="J143" s="4">
        <v>5</v>
      </c>
      <c r="K143" t="s">
        <v>291</v>
      </c>
      <c r="M143">
        <f>IF(t_card_list[[#This Row],[Rarity]]="Common",40,IF(t_card_list[[#This Row],[Rarity]]="Rare",100,IF(t_card_list[[#This Row],[Rarity]]="Epic",400,IF(t_card_list[[#This Row],[Rarity]]="Legendary",1600,0))))</f>
        <v>1600</v>
      </c>
      <c r="O143" t="str">
        <f>IF(N143&gt;0,(N143-t_card_list[[#This Row],[Num]])*M143,"")</f>
        <v/>
      </c>
    </row>
    <row r="144" spans="1:15" x14ac:dyDescent="0.25">
      <c r="A144" s="5"/>
      <c r="B144" t="s">
        <v>42</v>
      </c>
      <c r="C144" t="s">
        <v>292</v>
      </c>
      <c r="D144" t="s">
        <v>28</v>
      </c>
      <c r="E144" t="s">
        <v>42</v>
      </c>
      <c r="F144" t="s">
        <v>30</v>
      </c>
      <c r="G144" t="s">
        <v>35</v>
      </c>
      <c r="H144" s="4">
        <v>7</v>
      </c>
      <c r="I144" s="4">
        <v>9</v>
      </c>
      <c r="J144" s="4">
        <v>5</v>
      </c>
      <c r="M144">
        <f>IF(t_card_list[[#This Row],[Rarity]]="Common",40,IF(t_card_list[[#This Row],[Rarity]]="Rare",100,IF(t_card_list[[#This Row],[Rarity]]="Epic",400,IF(t_card_list[[#This Row],[Rarity]]="Legendary",1600,0))))</f>
        <v>0</v>
      </c>
      <c r="O144" t="str">
        <f>IF(N144&gt;0,(N144-t_card_list[[#This Row],[Num]])*M144,"")</f>
        <v/>
      </c>
    </row>
    <row r="145" spans="1:15" x14ac:dyDescent="0.25">
      <c r="A145" s="5">
        <v>1</v>
      </c>
      <c r="B145" t="s">
        <v>26</v>
      </c>
      <c r="C145" t="s">
        <v>293</v>
      </c>
      <c r="D145" t="s">
        <v>28</v>
      </c>
      <c r="E145" t="s">
        <v>34</v>
      </c>
      <c r="F145" t="s">
        <v>30</v>
      </c>
      <c r="H145" s="4">
        <v>7</v>
      </c>
      <c r="I145" s="4">
        <v>7</v>
      </c>
      <c r="J145" s="4">
        <v>5</v>
      </c>
      <c r="K145" t="s">
        <v>70</v>
      </c>
      <c r="M145">
        <f>IF(t_card_list[[#This Row],[Rarity]]="Common",40,IF(t_card_list[[#This Row],[Rarity]]="Rare",100,IF(t_card_list[[#This Row],[Rarity]]="Epic",400,IF(t_card_list[[#This Row],[Rarity]]="Legendary",1600,0))))</f>
        <v>100</v>
      </c>
      <c r="O145" t="str">
        <f>IF(N145&gt;0,(N145-t_card_list[[#This Row],[Num]])*M145,"")</f>
        <v/>
      </c>
    </row>
    <row r="146" spans="1:15" x14ac:dyDescent="0.25">
      <c r="A146" s="5"/>
      <c r="B146" t="s">
        <v>42</v>
      </c>
      <c r="C146" t="s">
        <v>294</v>
      </c>
      <c r="D146" t="s">
        <v>28</v>
      </c>
      <c r="E146" t="s">
        <v>42</v>
      </c>
      <c r="F146" t="s">
        <v>30</v>
      </c>
      <c r="H146" s="4">
        <v>7</v>
      </c>
      <c r="I146" s="4">
        <v>6</v>
      </c>
      <c r="J146" s="4">
        <v>6</v>
      </c>
      <c r="K146" t="s">
        <v>295</v>
      </c>
      <c r="M146">
        <f>IF(t_card_list[[#This Row],[Rarity]]="Common",40,IF(t_card_list[[#This Row],[Rarity]]="Rare",100,IF(t_card_list[[#This Row],[Rarity]]="Epic",400,IF(t_card_list[[#This Row],[Rarity]]="Legendary",1600,0))))</f>
        <v>0</v>
      </c>
      <c r="O146" t="str">
        <f>IF(N146&gt;0,(N146-t_card_list[[#This Row],[Num]])*M146,"")</f>
        <v/>
      </c>
    </row>
    <row r="147" spans="1:15" x14ac:dyDescent="0.25">
      <c r="A147" s="5"/>
      <c r="B147" t="s">
        <v>42</v>
      </c>
      <c r="C147" t="s">
        <v>296</v>
      </c>
      <c r="D147" t="s">
        <v>28</v>
      </c>
      <c r="E147" t="s">
        <v>42</v>
      </c>
      <c r="F147" t="s">
        <v>30</v>
      </c>
      <c r="H147" s="4">
        <v>7</v>
      </c>
      <c r="I147" s="4">
        <v>7</v>
      </c>
      <c r="J147" s="4">
        <v>7</v>
      </c>
      <c r="M147">
        <f>IF(t_card_list[[#This Row],[Rarity]]="Common",40,IF(t_card_list[[#This Row],[Rarity]]="Rare",100,IF(t_card_list[[#This Row],[Rarity]]="Epic",400,IF(t_card_list[[#This Row],[Rarity]]="Legendary",1600,0))))</f>
        <v>0</v>
      </c>
      <c r="O147" t="str">
        <f>IF(N147&gt;0,(N147-t_card_list[[#This Row],[Num]])*M147,"")</f>
        <v/>
      </c>
    </row>
    <row r="148" spans="1:15" x14ac:dyDescent="0.25">
      <c r="A148" s="5"/>
      <c r="B148" t="s">
        <v>26</v>
      </c>
      <c r="C148" t="s">
        <v>297</v>
      </c>
      <c r="D148" t="s">
        <v>28</v>
      </c>
      <c r="E148" t="s">
        <v>83</v>
      </c>
      <c r="F148" t="s">
        <v>30</v>
      </c>
      <c r="H148" s="4">
        <v>8</v>
      </c>
      <c r="I148" s="4">
        <v>7</v>
      </c>
      <c r="J148" s="4">
        <v>7</v>
      </c>
      <c r="K148" t="s">
        <v>298</v>
      </c>
      <c r="M148">
        <f>IF(t_card_list[[#This Row],[Rarity]]="Common",40,IF(t_card_list[[#This Row],[Rarity]]="Rare",100,IF(t_card_list[[#This Row],[Rarity]]="Epic",400,IF(t_card_list[[#This Row],[Rarity]]="Legendary",1600,0))))</f>
        <v>1600</v>
      </c>
      <c r="O148" t="str">
        <f>IF(N148&gt;0,(N148-t_card_list[[#This Row],[Num]])*M148,"")</f>
        <v/>
      </c>
    </row>
    <row r="149" spans="1:15" x14ac:dyDescent="0.25">
      <c r="A149" s="5"/>
      <c r="B149" t="s">
        <v>26</v>
      </c>
      <c r="C149" t="s">
        <v>299</v>
      </c>
      <c r="D149" t="s">
        <v>28</v>
      </c>
      <c r="E149" t="s">
        <v>83</v>
      </c>
      <c r="F149" t="s">
        <v>30</v>
      </c>
      <c r="H149" s="4">
        <v>8</v>
      </c>
      <c r="I149" s="4">
        <v>8</v>
      </c>
      <c r="J149" s="4">
        <v>8</v>
      </c>
      <c r="K149" t="s">
        <v>300</v>
      </c>
      <c r="M149">
        <f>IF(t_card_list[[#This Row],[Rarity]]="Common",40,IF(t_card_list[[#This Row],[Rarity]]="Rare",100,IF(t_card_list[[#This Row],[Rarity]]="Epic",400,IF(t_card_list[[#This Row],[Rarity]]="Legendary",1600,0))))</f>
        <v>1600</v>
      </c>
      <c r="O149" t="str">
        <f>IF(N149&gt;0,(N149-t_card_list[[#This Row],[Num]])*M149,"")</f>
        <v/>
      </c>
    </row>
    <row r="150" spans="1:15" x14ac:dyDescent="0.25">
      <c r="A150" s="5"/>
      <c r="B150" t="s">
        <v>26</v>
      </c>
      <c r="C150" t="s">
        <v>301</v>
      </c>
      <c r="D150" t="s">
        <v>28</v>
      </c>
      <c r="E150" t="s">
        <v>83</v>
      </c>
      <c r="F150" t="s">
        <v>30</v>
      </c>
      <c r="G150" t="s">
        <v>98</v>
      </c>
      <c r="H150" s="4">
        <v>9</v>
      </c>
      <c r="I150" s="4">
        <v>8</v>
      </c>
      <c r="J150" s="4">
        <v>8</v>
      </c>
      <c r="K150" t="s">
        <v>302</v>
      </c>
      <c r="M150">
        <f>IF(t_card_list[[#This Row],[Rarity]]="Common",40,IF(t_card_list[[#This Row],[Rarity]]="Rare",100,IF(t_card_list[[#This Row],[Rarity]]="Epic",400,IF(t_card_list[[#This Row],[Rarity]]="Legendary",1600,0))))</f>
        <v>1600</v>
      </c>
      <c r="O150" t="str">
        <f>IF(N150&gt;0,(N150-t_card_list[[#This Row],[Num]])*M150,"")</f>
        <v/>
      </c>
    </row>
    <row r="151" spans="1:15" x14ac:dyDescent="0.25">
      <c r="A151" s="5"/>
      <c r="B151" t="s">
        <v>26</v>
      </c>
      <c r="C151" t="s">
        <v>303</v>
      </c>
      <c r="D151" t="s">
        <v>28</v>
      </c>
      <c r="E151" t="s">
        <v>83</v>
      </c>
      <c r="F151" t="s">
        <v>30</v>
      </c>
      <c r="G151" t="s">
        <v>98</v>
      </c>
      <c r="H151" s="4">
        <v>9</v>
      </c>
      <c r="I151" s="4">
        <v>4</v>
      </c>
      <c r="J151" s="4">
        <v>12</v>
      </c>
      <c r="K151" t="s">
        <v>304</v>
      </c>
      <c r="M151">
        <f>IF(t_card_list[[#This Row],[Rarity]]="Common",40,IF(t_card_list[[#This Row],[Rarity]]="Rare",100,IF(t_card_list[[#This Row],[Rarity]]="Epic",400,IF(t_card_list[[#This Row],[Rarity]]="Legendary",1600,0))))</f>
        <v>1600</v>
      </c>
      <c r="O151" t="str">
        <f>IF(N151&gt;0,(N151-t_card_list[[#This Row],[Num]])*M151,"")</f>
        <v/>
      </c>
    </row>
    <row r="152" spans="1:15" x14ac:dyDescent="0.25">
      <c r="A152" s="5"/>
      <c r="B152" t="s">
        <v>26</v>
      </c>
      <c r="C152" t="s">
        <v>305</v>
      </c>
      <c r="D152" t="s">
        <v>28</v>
      </c>
      <c r="E152" t="s">
        <v>83</v>
      </c>
      <c r="F152" t="s">
        <v>30</v>
      </c>
      <c r="G152" t="s">
        <v>98</v>
      </c>
      <c r="H152" s="4">
        <v>9</v>
      </c>
      <c r="I152" s="4">
        <v>8</v>
      </c>
      <c r="J152" s="4">
        <v>8</v>
      </c>
      <c r="K152" t="s">
        <v>306</v>
      </c>
      <c r="M152">
        <f>IF(t_card_list[[#This Row],[Rarity]]="Common",40,IF(t_card_list[[#This Row],[Rarity]]="Rare",100,IF(t_card_list[[#This Row],[Rarity]]="Epic",400,IF(t_card_list[[#This Row],[Rarity]]="Legendary",1600,0))))</f>
        <v>1600</v>
      </c>
      <c r="O152" t="str">
        <f>IF(N152&gt;0,(N152-t_card_list[[#This Row],[Num]])*M152,"")</f>
        <v/>
      </c>
    </row>
    <row r="153" spans="1:15" x14ac:dyDescent="0.25">
      <c r="A153" s="5"/>
      <c r="B153" t="s">
        <v>26</v>
      </c>
      <c r="C153" t="s">
        <v>307</v>
      </c>
      <c r="D153" t="s">
        <v>28</v>
      </c>
      <c r="E153" t="s">
        <v>83</v>
      </c>
      <c r="F153" t="s">
        <v>30</v>
      </c>
      <c r="G153" t="s">
        <v>98</v>
      </c>
      <c r="H153" s="4">
        <v>9</v>
      </c>
      <c r="I153" s="4">
        <v>8</v>
      </c>
      <c r="J153" s="4">
        <v>8</v>
      </c>
      <c r="K153" t="s">
        <v>308</v>
      </c>
      <c r="M153">
        <f>IF(t_card_list[[#This Row],[Rarity]]="Common",40,IF(t_card_list[[#This Row],[Rarity]]="Rare",100,IF(t_card_list[[#This Row],[Rarity]]="Epic",400,IF(t_card_list[[#This Row],[Rarity]]="Legendary",1600,0))))</f>
        <v>1600</v>
      </c>
      <c r="O153" t="str">
        <f>IF(N153&gt;0,(N153-t_card_list[[#This Row],[Num]])*M153,"")</f>
        <v/>
      </c>
    </row>
    <row r="154" spans="1:15" x14ac:dyDescent="0.25">
      <c r="A154" s="5">
        <v>1</v>
      </c>
      <c r="B154" t="s">
        <v>26</v>
      </c>
      <c r="C154" t="s">
        <v>309</v>
      </c>
      <c r="D154" t="s">
        <v>28</v>
      </c>
      <c r="E154" t="s">
        <v>83</v>
      </c>
      <c r="F154" t="s">
        <v>30</v>
      </c>
      <c r="G154" t="s">
        <v>98</v>
      </c>
      <c r="H154" s="4">
        <v>9</v>
      </c>
      <c r="I154" s="4">
        <v>4</v>
      </c>
      <c r="J154" s="4">
        <v>12</v>
      </c>
      <c r="K154" t="s">
        <v>310</v>
      </c>
      <c r="M154">
        <f>IF(t_card_list[[#This Row],[Rarity]]="Common",40,IF(t_card_list[[#This Row],[Rarity]]="Rare",100,IF(t_card_list[[#This Row],[Rarity]]="Epic",400,IF(t_card_list[[#This Row],[Rarity]]="Legendary",1600,0))))</f>
        <v>1600</v>
      </c>
      <c r="O154" t="str">
        <f>IF(N154&gt;0,(N154-t_card_list[[#This Row],[Num]])*M154,"")</f>
        <v/>
      </c>
    </row>
    <row r="155" spans="1:15" x14ac:dyDescent="0.25">
      <c r="A155" s="5">
        <v>1</v>
      </c>
      <c r="B155" t="s">
        <v>26</v>
      </c>
      <c r="C155" t="s">
        <v>311</v>
      </c>
      <c r="D155" t="s">
        <v>28</v>
      </c>
      <c r="E155" t="s">
        <v>83</v>
      </c>
      <c r="F155" t="s">
        <v>30</v>
      </c>
      <c r="G155" t="s">
        <v>98</v>
      </c>
      <c r="H155" s="4">
        <v>10</v>
      </c>
      <c r="I155" s="4">
        <v>12</v>
      </c>
      <c r="J155" s="4">
        <v>12</v>
      </c>
      <c r="K155" t="s">
        <v>312</v>
      </c>
      <c r="M155">
        <f>IF(t_card_list[[#This Row],[Rarity]]="Common",40,IF(t_card_list[[#This Row],[Rarity]]="Rare",100,IF(t_card_list[[#This Row],[Rarity]]="Epic",400,IF(t_card_list[[#This Row],[Rarity]]="Legendary",1600,0))))</f>
        <v>1600</v>
      </c>
      <c r="O155" t="str">
        <f>IF(N155&gt;0,(N155-t_card_list[[#This Row],[Num]])*M155,"")</f>
        <v/>
      </c>
    </row>
    <row r="156" spans="1:15" x14ac:dyDescent="0.25">
      <c r="A156" s="5"/>
      <c r="B156" t="s">
        <v>26</v>
      </c>
      <c r="C156" t="s">
        <v>313</v>
      </c>
      <c r="D156" t="s">
        <v>28</v>
      </c>
      <c r="E156" t="s">
        <v>51</v>
      </c>
      <c r="F156" t="s">
        <v>30</v>
      </c>
      <c r="H156" s="4" t="s">
        <v>314</v>
      </c>
      <c r="I156" s="4">
        <v>8</v>
      </c>
      <c r="J156" s="4">
        <v>8</v>
      </c>
      <c r="K156" t="s">
        <v>315</v>
      </c>
      <c r="M156">
        <f>IF(t_card_list[[#This Row],[Rarity]]="Common",40,IF(t_card_list[[#This Row],[Rarity]]="Rare",100,IF(t_card_list[[#This Row],[Rarity]]="Epic",400,IF(t_card_list[[#This Row],[Rarity]]="Legendary",1600,0))))</f>
        <v>400</v>
      </c>
      <c r="O156" t="str">
        <f>IF(N156&gt;0,(N156-t_card_list[[#This Row],[Num]])*M156,"")</f>
        <v/>
      </c>
    </row>
    <row r="157" spans="1:15" x14ac:dyDescent="0.25">
      <c r="A157" s="5">
        <v>1</v>
      </c>
      <c r="B157" t="s">
        <v>26</v>
      </c>
      <c r="C157" t="s">
        <v>316</v>
      </c>
      <c r="D157" t="s">
        <v>28</v>
      </c>
      <c r="E157" t="s">
        <v>51</v>
      </c>
      <c r="F157" t="s">
        <v>30</v>
      </c>
      <c r="H157" s="4" t="s">
        <v>317</v>
      </c>
      <c r="I157" s="4">
        <v>8</v>
      </c>
      <c r="J157" s="4">
        <v>8</v>
      </c>
      <c r="K157" t="s">
        <v>318</v>
      </c>
      <c r="M157">
        <f>IF(t_card_list[[#This Row],[Rarity]]="Common",40,IF(t_card_list[[#This Row],[Rarity]]="Rare",100,IF(t_card_list[[#This Row],[Rarity]]="Epic",400,IF(t_card_list[[#This Row],[Rarity]]="Legendary",1600,0))))</f>
        <v>400</v>
      </c>
      <c r="O157" t="str">
        <f>IF(N157&gt;0,(N157-t_card_list[[#This Row],[Num]])*M157,"")</f>
        <v/>
      </c>
    </row>
    <row r="158" spans="1:15" x14ac:dyDescent="0.25">
      <c r="A158" s="5"/>
      <c r="B158" t="s">
        <v>26</v>
      </c>
      <c r="C158" t="s">
        <v>319</v>
      </c>
      <c r="D158" t="s">
        <v>28</v>
      </c>
      <c r="E158" t="s">
        <v>51</v>
      </c>
      <c r="F158" t="s">
        <v>30</v>
      </c>
      <c r="H158" s="4" t="s">
        <v>320</v>
      </c>
      <c r="I158" s="4">
        <v>8</v>
      </c>
      <c r="J158" s="4">
        <v>8</v>
      </c>
      <c r="K158" t="s">
        <v>321</v>
      </c>
      <c r="M158">
        <f>IF(t_card_list[[#This Row],[Rarity]]="Common",40,IF(t_card_list[[#This Row],[Rarity]]="Rare",100,IF(t_card_list[[#This Row],[Rarity]]="Epic",400,IF(t_card_list[[#This Row],[Rarity]]="Legendary",1600,0))))</f>
        <v>400</v>
      </c>
      <c r="O158" t="str">
        <f>IF(N158&gt;0,(N158-t_card_list[[#This Row],[Num]])*M158,"")</f>
        <v/>
      </c>
    </row>
    <row r="159" spans="1:15" x14ac:dyDescent="0.25">
      <c r="A159" s="5"/>
      <c r="B159" t="s">
        <v>42</v>
      </c>
      <c r="C159" t="s">
        <v>322</v>
      </c>
      <c r="D159" t="s">
        <v>2</v>
      </c>
      <c r="E159" t="s">
        <v>42</v>
      </c>
      <c r="F159" t="s">
        <v>323</v>
      </c>
      <c r="H159" s="4">
        <v>0</v>
      </c>
      <c r="I159" s="4"/>
      <c r="J159" s="4"/>
      <c r="K159" t="s">
        <v>324</v>
      </c>
      <c r="M159">
        <f>IF(t_card_list[[#This Row],[Rarity]]="Common",40,IF(t_card_list[[#This Row],[Rarity]]="Rare",100,IF(t_card_list[[#This Row],[Rarity]]="Epic",400,IF(t_card_list[[#This Row],[Rarity]]="Legendary",1600,0))))</f>
        <v>0</v>
      </c>
      <c r="O159" t="str">
        <f>IF(N159&gt;0,(N159-t_card_list[[#This Row],[Num]])*M159,"")</f>
        <v/>
      </c>
    </row>
    <row r="160" spans="1:15" x14ac:dyDescent="0.25">
      <c r="A160" s="5"/>
      <c r="B160" t="s">
        <v>42</v>
      </c>
      <c r="C160" t="s">
        <v>325</v>
      </c>
      <c r="D160" t="s">
        <v>2</v>
      </c>
      <c r="E160" t="s">
        <v>42</v>
      </c>
      <c r="F160" t="s">
        <v>323</v>
      </c>
      <c r="H160" s="4">
        <v>0</v>
      </c>
      <c r="I160" s="4"/>
      <c r="J160" s="4"/>
      <c r="K160" t="s">
        <v>326</v>
      </c>
      <c r="M160">
        <f>IF(t_card_list[[#This Row],[Rarity]]="Common",40,IF(t_card_list[[#This Row],[Rarity]]="Rare",100,IF(t_card_list[[#This Row],[Rarity]]="Epic",400,IF(t_card_list[[#This Row],[Rarity]]="Legendary",1600,0))))</f>
        <v>0</v>
      </c>
      <c r="O160" t="str">
        <f>IF(N160&gt;0,(N160-t_card_list[[#This Row],[Num]])*M160,"")</f>
        <v/>
      </c>
    </row>
    <row r="161" spans="1:15" x14ac:dyDescent="0.25">
      <c r="A161" s="5"/>
      <c r="B161" t="s">
        <v>42</v>
      </c>
      <c r="C161" t="s">
        <v>327</v>
      </c>
      <c r="D161" t="s">
        <v>2</v>
      </c>
      <c r="E161" t="s">
        <v>42</v>
      </c>
      <c r="F161" t="s">
        <v>323</v>
      </c>
      <c r="H161" s="4">
        <v>1</v>
      </c>
      <c r="I161" s="4"/>
      <c r="J161" s="4"/>
      <c r="K161" t="s">
        <v>328</v>
      </c>
      <c r="M161">
        <f>IF(t_card_list[[#This Row],[Rarity]]="Common",40,IF(t_card_list[[#This Row],[Rarity]]="Rare",100,IF(t_card_list[[#This Row],[Rarity]]="Epic",400,IF(t_card_list[[#This Row],[Rarity]]="Legendary",1600,0))))</f>
        <v>0</v>
      </c>
      <c r="O161" t="str">
        <f>IF(N161&gt;0,(N161-t_card_list[[#This Row],[Num]])*M161,"")</f>
        <v/>
      </c>
    </row>
    <row r="162" spans="1:15" x14ac:dyDescent="0.25">
      <c r="A162" s="5">
        <v>2</v>
      </c>
      <c r="B162" t="s">
        <v>26</v>
      </c>
      <c r="C162" t="s">
        <v>329</v>
      </c>
      <c r="D162" t="s">
        <v>2</v>
      </c>
      <c r="E162" t="s">
        <v>29</v>
      </c>
      <c r="F162" t="s">
        <v>323</v>
      </c>
      <c r="H162" s="4">
        <v>1</v>
      </c>
      <c r="I162" s="4"/>
      <c r="J162" s="4"/>
      <c r="K162" t="s">
        <v>330</v>
      </c>
      <c r="M162">
        <f>IF(t_card_list[[#This Row],[Rarity]]="Common",40,IF(t_card_list[[#This Row],[Rarity]]="Rare",100,IF(t_card_list[[#This Row],[Rarity]]="Epic",400,IF(t_card_list[[#This Row],[Rarity]]="Legendary",1600,0))))</f>
        <v>40</v>
      </c>
      <c r="O162" t="str">
        <f>IF(N162&gt;0,(N162-t_card_list[[#This Row],[Num]])*M162,"")</f>
        <v/>
      </c>
    </row>
    <row r="163" spans="1:15" x14ac:dyDescent="0.25">
      <c r="A163" s="5"/>
      <c r="B163" t="s">
        <v>26</v>
      </c>
      <c r="C163" t="s">
        <v>331</v>
      </c>
      <c r="D163" t="s">
        <v>2</v>
      </c>
      <c r="E163" t="s">
        <v>34</v>
      </c>
      <c r="F163" t="s">
        <v>323</v>
      </c>
      <c r="H163" s="4">
        <v>1</v>
      </c>
      <c r="I163" s="4"/>
      <c r="J163" s="4"/>
      <c r="K163" t="s">
        <v>332</v>
      </c>
      <c r="M163">
        <f>IF(t_card_list[[#This Row],[Rarity]]="Common",40,IF(t_card_list[[#This Row],[Rarity]]="Rare",100,IF(t_card_list[[#This Row],[Rarity]]="Epic",400,IF(t_card_list[[#This Row],[Rarity]]="Legendary",1600,0))))</f>
        <v>100</v>
      </c>
      <c r="O163" t="str">
        <f>IF(N163&gt;0,(N163-t_card_list[[#This Row],[Num]])*M163,"")</f>
        <v/>
      </c>
    </row>
    <row r="164" spans="1:15" x14ac:dyDescent="0.25">
      <c r="A164" s="5"/>
      <c r="B164" t="s">
        <v>42</v>
      </c>
      <c r="C164" t="s">
        <v>333</v>
      </c>
      <c r="D164" t="s">
        <v>2</v>
      </c>
      <c r="E164" t="s">
        <v>42</v>
      </c>
      <c r="F164" t="s">
        <v>323</v>
      </c>
      <c r="H164" s="4">
        <v>2</v>
      </c>
      <c r="I164" s="4"/>
      <c r="J164" s="4"/>
      <c r="K164" t="s">
        <v>334</v>
      </c>
      <c r="M164">
        <f>IF(t_card_list[[#This Row],[Rarity]]="Common",40,IF(t_card_list[[#This Row],[Rarity]]="Rare",100,IF(t_card_list[[#This Row],[Rarity]]="Epic",400,IF(t_card_list[[#This Row],[Rarity]]="Legendary",1600,0))))</f>
        <v>0</v>
      </c>
      <c r="O164" t="str">
        <f>IF(N164&gt;0,(N164-t_card_list[[#This Row],[Num]])*M164,"")</f>
        <v/>
      </c>
    </row>
    <row r="165" spans="1:15" x14ac:dyDescent="0.25">
      <c r="A165" s="5">
        <v>2</v>
      </c>
      <c r="B165" t="s">
        <v>26</v>
      </c>
      <c r="C165" t="s">
        <v>335</v>
      </c>
      <c r="D165" t="s">
        <v>2</v>
      </c>
      <c r="E165" t="s">
        <v>29</v>
      </c>
      <c r="F165" t="s">
        <v>323</v>
      </c>
      <c r="H165" s="4">
        <v>2</v>
      </c>
      <c r="I165" s="4"/>
      <c r="J165" s="4"/>
      <c r="K165" t="s">
        <v>336</v>
      </c>
      <c r="M165">
        <f>IF(t_card_list[[#This Row],[Rarity]]="Common",40,IF(t_card_list[[#This Row],[Rarity]]="Rare",100,IF(t_card_list[[#This Row],[Rarity]]="Epic",400,IF(t_card_list[[#This Row],[Rarity]]="Legendary",1600,0))))</f>
        <v>40</v>
      </c>
      <c r="O165" t="str">
        <f>IF(N165&gt;0,(N165-t_card_list[[#This Row],[Num]])*M165,"")</f>
        <v/>
      </c>
    </row>
    <row r="166" spans="1:15" x14ac:dyDescent="0.25">
      <c r="A166" s="5"/>
      <c r="B166" t="s">
        <v>42</v>
      </c>
      <c r="C166" t="s">
        <v>337</v>
      </c>
      <c r="D166" t="s">
        <v>2</v>
      </c>
      <c r="E166" t="s">
        <v>42</v>
      </c>
      <c r="F166" t="s">
        <v>323</v>
      </c>
      <c r="H166" s="4">
        <v>2</v>
      </c>
      <c r="I166" s="4"/>
      <c r="J166" s="4"/>
      <c r="K166" t="s">
        <v>338</v>
      </c>
      <c r="M166">
        <f>IF(t_card_list[[#This Row],[Rarity]]="Common",40,IF(t_card_list[[#This Row],[Rarity]]="Rare",100,IF(t_card_list[[#This Row],[Rarity]]="Epic",400,IF(t_card_list[[#This Row],[Rarity]]="Legendary",1600,0))))</f>
        <v>0</v>
      </c>
      <c r="O166" t="str">
        <f>IF(N166&gt;0,(N166-t_card_list[[#This Row],[Num]])*M166,"")</f>
        <v/>
      </c>
    </row>
    <row r="167" spans="1:15" x14ac:dyDescent="0.25">
      <c r="A167" s="5">
        <v>1</v>
      </c>
      <c r="B167" t="s">
        <v>26</v>
      </c>
      <c r="C167" t="s">
        <v>339</v>
      </c>
      <c r="D167" t="s">
        <v>2</v>
      </c>
      <c r="E167" t="s">
        <v>29</v>
      </c>
      <c r="F167" t="s">
        <v>323</v>
      </c>
      <c r="H167" s="4">
        <v>2</v>
      </c>
      <c r="I167" s="4"/>
      <c r="J167" s="4"/>
      <c r="K167" t="s">
        <v>340</v>
      </c>
      <c r="M167">
        <f>IF(t_card_list[[#This Row],[Rarity]]="Common",40,IF(t_card_list[[#This Row],[Rarity]]="Rare",100,IF(t_card_list[[#This Row],[Rarity]]="Epic",400,IF(t_card_list[[#This Row],[Rarity]]="Legendary",1600,0))))</f>
        <v>40</v>
      </c>
      <c r="O167" t="str">
        <f>IF(N167&gt;0,(N167-t_card_list[[#This Row],[Num]])*M167,"")</f>
        <v/>
      </c>
    </row>
    <row r="168" spans="1:15" x14ac:dyDescent="0.25">
      <c r="A168" s="5"/>
      <c r="B168" t="s">
        <v>42</v>
      </c>
      <c r="C168" t="s">
        <v>341</v>
      </c>
      <c r="D168" t="s">
        <v>2</v>
      </c>
      <c r="E168" t="s">
        <v>42</v>
      </c>
      <c r="F168" t="s">
        <v>323</v>
      </c>
      <c r="H168" s="4">
        <v>3</v>
      </c>
      <c r="I168" s="4"/>
      <c r="J168" s="4"/>
      <c r="K168" t="s">
        <v>342</v>
      </c>
      <c r="M168">
        <f>IF(t_card_list[[#This Row],[Rarity]]="Common",40,IF(t_card_list[[#This Row],[Rarity]]="Rare",100,IF(t_card_list[[#This Row],[Rarity]]="Epic",400,IF(t_card_list[[#This Row],[Rarity]]="Legendary",1600,0))))</f>
        <v>0</v>
      </c>
      <c r="O168" t="str">
        <f>IF(N168&gt;0,(N168-t_card_list[[#This Row],[Num]])*M168,"")</f>
        <v/>
      </c>
    </row>
    <row r="169" spans="1:15" x14ac:dyDescent="0.25">
      <c r="A169" s="5"/>
      <c r="B169" t="s">
        <v>26</v>
      </c>
      <c r="C169" t="s">
        <v>343</v>
      </c>
      <c r="D169" t="s">
        <v>2</v>
      </c>
      <c r="E169" t="s">
        <v>29</v>
      </c>
      <c r="F169" t="s">
        <v>323</v>
      </c>
      <c r="H169" s="4">
        <v>3</v>
      </c>
      <c r="I169" s="4"/>
      <c r="J169" s="4"/>
      <c r="K169" t="s">
        <v>344</v>
      </c>
      <c r="M169">
        <f>IF(t_card_list[[#This Row],[Rarity]]="Common",40,IF(t_card_list[[#This Row],[Rarity]]="Rare",100,IF(t_card_list[[#This Row],[Rarity]]="Epic",400,IF(t_card_list[[#This Row],[Rarity]]="Legendary",1600,0))))</f>
        <v>40</v>
      </c>
      <c r="O169" t="str">
        <f>IF(N169&gt;0,(N169-t_card_list[[#This Row],[Num]])*M169,"")</f>
        <v/>
      </c>
    </row>
    <row r="170" spans="1:15" x14ac:dyDescent="0.25">
      <c r="A170" s="5"/>
      <c r="B170" t="s">
        <v>42</v>
      </c>
      <c r="C170" t="s">
        <v>345</v>
      </c>
      <c r="D170" t="s">
        <v>2</v>
      </c>
      <c r="E170" t="s">
        <v>42</v>
      </c>
      <c r="F170" t="s">
        <v>323</v>
      </c>
      <c r="H170" s="4">
        <v>3</v>
      </c>
      <c r="I170" s="4"/>
      <c r="J170" s="4"/>
      <c r="K170" t="s">
        <v>346</v>
      </c>
      <c r="M170">
        <f>IF(t_card_list[[#This Row],[Rarity]]="Common",40,IF(t_card_list[[#This Row],[Rarity]]="Rare",100,IF(t_card_list[[#This Row],[Rarity]]="Epic",400,IF(t_card_list[[#This Row],[Rarity]]="Legendary",1600,0))))</f>
        <v>0</v>
      </c>
      <c r="O170" t="str">
        <f>IF(N170&gt;0,(N170-t_card_list[[#This Row],[Num]])*M170,"")</f>
        <v/>
      </c>
    </row>
    <row r="171" spans="1:15" x14ac:dyDescent="0.25">
      <c r="A171" s="5">
        <v>1</v>
      </c>
      <c r="B171" t="s">
        <v>26</v>
      </c>
      <c r="C171" t="s">
        <v>347</v>
      </c>
      <c r="D171" t="s">
        <v>2</v>
      </c>
      <c r="E171" t="s">
        <v>34</v>
      </c>
      <c r="F171" t="s">
        <v>323</v>
      </c>
      <c r="H171" s="4">
        <v>4</v>
      </c>
      <c r="I171" s="4"/>
      <c r="J171" s="4"/>
      <c r="K171" t="s">
        <v>348</v>
      </c>
      <c r="M171">
        <f>IF(t_card_list[[#This Row],[Rarity]]="Common",40,IF(t_card_list[[#This Row],[Rarity]]="Rare",100,IF(t_card_list[[#This Row],[Rarity]]="Epic",400,IF(t_card_list[[#This Row],[Rarity]]="Legendary",1600,0))))</f>
        <v>100</v>
      </c>
      <c r="O171" t="str">
        <f>IF(N171&gt;0,(N171-t_card_list[[#This Row],[Num]])*M171,"")</f>
        <v/>
      </c>
    </row>
    <row r="172" spans="1:15" x14ac:dyDescent="0.25">
      <c r="A172" s="5">
        <v>1</v>
      </c>
      <c r="B172" t="s">
        <v>26</v>
      </c>
      <c r="C172" t="s">
        <v>349</v>
      </c>
      <c r="D172" t="s">
        <v>2</v>
      </c>
      <c r="E172" t="s">
        <v>34</v>
      </c>
      <c r="F172" t="s">
        <v>30</v>
      </c>
      <c r="H172" s="4">
        <v>4</v>
      </c>
      <c r="I172" s="4">
        <v>2</v>
      </c>
      <c r="J172" s="4">
        <v>4</v>
      </c>
      <c r="K172" t="s">
        <v>350</v>
      </c>
      <c r="M172">
        <f>IF(t_card_list[[#This Row],[Rarity]]="Common",40,IF(t_card_list[[#This Row],[Rarity]]="Rare",100,IF(t_card_list[[#This Row],[Rarity]]="Epic",400,IF(t_card_list[[#This Row],[Rarity]]="Legendary",1600,0))))</f>
        <v>100</v>
      </c>
      <c r="O172" t="str">
        <f>IF(N172&gt;0,(N172-t_card_list[[#This Row],[Num]])*M172,"")</f>
        <v/>
      </c>
    </row>
    <row r="173" spans="1:15" x14ac:dyDescent="0.25">
      <c r="A173" s="5">
        <v>2</v>
      </c>
      <c r="B173" t="s">
        <v>26</v>
      </c>
      <c r="C173" t="s">
        <v>351</v>
      </c>
      <c r="D173" t="s">
        <v>2</v>
      </c>
      <c r="E173" t="s">
        <v>29</v>
      </c>
      <c r="F173" t="s">
        <v>323</v>
      </c>
      <c r="H173" s="4">
        <v>4</v>
      </c>
      <c r="I173" s="4"/>
      <c r="J173" s="4"/>
      <c r="K173" t="s">
        <v>352</v>
      </c>
      <c r="M173">
        <f>IF(t_card_list[[#This Row],[Rarity]]="Common",40,IF(t_card_list[[#This Row],[Rarity]]="Rare",100,IF(t_card_list[[#This Row],[Rarity]]="Epic",400,IF(t_card_list[[#This Row],[Rarity]]="Legendary",1600,0))))</f>
        <v>40</v>
      </c>
      <c r="O173" t="str">
        <f>IF(N173&gt;0,(N173-t_card_list[[#This Row],[Num]])*M173,"")</f>
        <v/>
      </c>
    </row>
    <row r="174" spans="1:15" x14ac:dyDescent="0.25">
      <c r="A174" s="5"/>
      <c r="B174" t="s">
        <v>42</v>
      </c>
      <c r="C174" t="s">
        <v>353</v>
      </c>
      <c r="D174" t="s">
        <v>2</v>
      </c>
      <c r="E174" t="s">
        <v>42</v>
      </c>
      <c r="F174" t="s">
        <v>323</v>
      </c>
      <c r="H174" s="4">
        <v>4</v>
      </c>
      <c r="I174" s="4"/>
      <c r="J174" s="4"/>
      <c r="K174" t="s">
        <v>354</v>
      </c>
      <c r="M174">
        <f>IF(t_card_list[[#This Row],[Rarity]]="Common",40,IF(t_card_list[[#This Row],[Rarity]]="Rare",100,IF(t_card_list[[#This Row],[Rarity]]="Epic",400,IF(t_card_list[[#This Row],[Rarity]]="Legendary",1600,0))))</f>
        <v>0</v>
      </c>
      <c r="O174" t="str">
        <f>IF(N174&gt;0,(N174-t_card_list[[#This Row],[Num]])*M174,"")</f>
        <v/>
      </c>
    </row>
    <row r="175" spans="1:15" x14ac:dyDescent="0.25">
      <c r="A175" s="5"/>
      <c r="B175" t="s">
        <v>26</v>
      </c>
      <c r="C175" t="s">
        <v>355</v>
      </c>
      <c r="D175" t="s">
        <v>2</v>
      </c>
      <c r="E175" t="s">
        <v>29</v>
      </c>
      <c r="F175" t="s">
        <v>30</v>
      </c>
      <c r="H175" s="4">
        <v>5</v>
      </c>
      <c r="I175" s="4">
        <v>4</v>
      </c>
      <c r="J175" s="4">
        <v>4</v>
      </c>
      <c r="K175" t="s">
        <v>356</v>
      </c>
      <c r="M175">
        <f>IF(t_card_list[[#This Row],[Rarity]]="Common",40,IF(t_card_list[[#This Row],[Rarity]]="Rare",100,IF(t_card_list[[#This Row],[Rarity]]="Epic",400,IF(t_card_list[[#This Row],[Rarity]]="Legendary",1600,0))))</f>
        <v>40</v>
      </c>
      <c r="O175" t="str">
        <f>IF(N175&gt;0,(N175-t_card_list[[#This Row],[Num]])*M175,"")</f>
        <v/>
      </c>
    </row>
    <row r="176" spans="1:15" x14ac:dyDescent="0.25">
      <c r="A176" s="5"/>
      <c r="B176" t="s">
        <v>26</v>
      </c>
      <c r="C176" t="s">
        <v>357</v>
      </c>
      <c r="D176" t="s">
        <v>2</v>
      </c>
      <c r="E176" t="s">
        <v>34</v>
      </c>
      <c r="F176" t="s">
        <v>323</v>
      </c>
      <c r="H176" s="4">
        <v>5</v>
      </c>
      <c r="I176" s="4"/>
      <c r="J176" s="4"/>
      <c r="K176" t="s">
        <v>358</v>
      </c>
      <c r="M176">
        <f>IF(t_card_list[[#This Row],[Rarity]]="Common",40,IF(t_card_list[[#This Row],[Rarity]]="Rare",100,IF(t_card_list[[#This Row],[Rarity]]="Epic",400,IF(t_card_list[[#This Row],[Rarity]]="Legendary",1600,0))))</f>
        <v>100</v>
      </c>
      <c r="O176" t="str">
        <f>IF(N176&gt;0,(N176-t_card_list[[#This Row],[Num]])*M176,"")</f>
        <v/>
      </c>
    </row>
    <row r="177" spans="1:15" x14ac:dyDescent="0.25">
      <c r="A177" s="5">
        <v>2</v>
      </c>
      <c r="B177" t="s">
        <v>26</v>
      </c>
      <c r="C177" t="s">
        <v>359</v>
      </c>
      <c r="D177" t="s">
        <v>2</v>
      </c>
      <c r="E177" t="s">
        <v>34</v>
      </c>
      <c r="F177" t="s">
        <v>323</v>
      </c>
      <c r="H177" s="4">
        <v>5</v>
      </c>
      <c r="I177" s="4"/>
      <c r="J177" s="4"/>
      <c r="K177" t="s">
        <v>360</v>
      </c>
      <c r="M177">
        <f>IF(t_card_list[[#This Row],[Rarity]]="Common",40,IF(t_card_list[[#This Row],[Rarity]]="Rare",100,IF(t_card_list[[#This Row],[Rarity]]="Epic",400,IF(t_card_list[[#This Row],[Rarity]]="Legendary",1600,0))))</f>
        <v>100</v>
      </c>
      <c r="O177" t="str">
        <f>IF(N177&gt;0,(N177-t_card_list[[#This Row],[Num]])*M177,"")</f>
        <v/>
      </c>
    </row>
    <row r="178" spans="1:15" x14ac:dyDescent="0.25">
      <c r="A178" s="5">
        <v>1</v>
      </c>
      <c r="B178" t="s">
        <v>26</v>
      </c>
      <c r="C178" t="s">
        <v>361</v>
      </c>
      <c r="D178" t="s">
        <v>2</v>
      </c>
      <c r="E178" t="s">
        <v>51</v>
      </c>
      <c r="F178" t="s">
        <v>323</v>
      </c>
      <c r="H178" s="4">
        <v>6</v>
      </c>
      <c r="I178" s="4"/>
      <c r="J178" s="4"/>
      <c r="K178" t="s">
        <v>362</v>
      </c>
      <c r="M178">
        <f>IF(t_card_list[[#This Row],[Rarity]]="Common",40,IF(t_card_list[[#This Row],[Rarity]]="Rare",100,IF(t_card_list[[#This Row],[Rarity]]="Epic",400,IF(t_card_list[[#This Row],[Rarity]]="Legendary",1600,0))))</f>
        <v>400</v>
      </c>
      <c r="O178" t="str">
        <f>IF(N178&gt;0,(N178-t_card_list[[#This Row],[Num]])*M178,"")</f>
        <v/>
      </c>
    </row>
    <row r="179" spans="1:15" x14ac:dyDescent="0.25">
      <c r="A179" s="5"/>
      <c r="B179" t="s">
        <v>42</v>
      </c>
      <c r="C179" t="s">
        <v>363</v>
      </c>
      <c r="D179" t="s">
        <v>2</v>
      </c>
      <c r="E179" t="s">
        <v>42</v>
      </c>
      <c r="F179" t="s">
        <v>323</v>
      </c>
      <c r="H179" s="4">
        <v>6</v>
      </c>
      <c r="I179" s="4"/>
      <c r="J179" s="4"/>
      <c r="K179" t="s">
        <v>364</v>
      </c>
      <c r="M179">
        <f>IF(t_card_list[[#This Row],[Rarity]]="Common",40,IF(t_card_list[[#This Row],[Rarity]]="Rare",100,IF(t_card_list[[#This Row],[Rarity]]="Epic",400,IF(t_card_list[[#This Row],[Rarity]]="Legendary",1600,0))))</f>
        <v>0</v>
      </c>
      <c r="O179" t="str">
        <f>IF(N179&gt;0,(N179-t_card_list[[#This Row],[Num]])*M179,"")</f>
        <v/>
      </c>
    </row>
    <row r="180" spans="1:15" x14ac:dyDescent="0.25">
      <c r="A180" s="5">
        <v>2</v>
      </c>
      <c r="B180" t="s">
        <v>26</v>
      </c>
      <c r="C180" t="s">
        <v>365</v>
      </c>
      <c r="D180" t="s">
        <v>2</v>
      </c>
      <c r="E180" t="s">
        <v>51</v>
      </c>
      <c r="F180" t="s">
        <v>30</v>
      </c>
      <c r="H180" s="4">
        <v>7</v>
      </c>
      <c r="I180" s="4">
        <v>5</v>
      </c>
      <c r="J180" s="4">
        <v>5</v>
      </c>
      <c r="K180" t="s">
        <v>366</v>
      </c>
      <c r="M180">
        <f>IF(t_card_list[[#This Row],[Rarity]]="Common",40,IF(t_card_list[[#This Row],[Rarity]]="Rare",100,IF(t_card_list[[#This Row],[Rarity]]="Epic",400,IF(t_card_list[[#This Row],[Rarity]]="Legendary",1600,0))))</f>
        <v>400</v>
      </c>
      <c r="O180" t="str">
        <f>IF(N180&gt;0,(N180-t_card_list[[#This Row],[Num]])*M180,"")</f>
        <v/>
      </c>
    </row>
    <row r="181" spans="1:15" x14ac:dyDescent="0.25">
      <c r="A181" s="5"/>
      <c r="B181" t="s">
        <v>26</v>
      </c>
      <c r="C181" t="s">
        <v>367</v>
      </c>
      <c r="D181" t="s">
        <v>2</v>
      </c>
      <c r="E181" t="s">
        <v>51</v>
      </c>
      <c r="F181" t="s">
        <v>30</v>
      </c>
      <c r="H181" s="4">
        <v>7</v>
      </c>
      <c r="I181" s="4">
        <v>5</v>
      </c>
      <c r="J181" s="4">
        <v>5</v>
      </c>
      <c r="K181" t="s">
        <v>368</v>
      </c>
      <c r="M181">
        <f>IF(t_card_list[[#This Row],[Rarity]]="Common",40,IF(t_card_list[[#This Row],[Rarity]]="Rare",100,IF(t_card_list[[#This Row],[Rarity]]="Epic",400,IF(t_card_list[[#This Row],[Rarity]]="Legendary",1600,0))))</f>
        <v>400</v>
      </c>
      <c r="O181" t="str">
        <f>IF(N181&gt;0,(N181-t_card_list[[#This Row],[Num]])*M181,"")</f>
        <v/>
      </c>
    </row>
    <row r="182" spans="1:15" x14ac:dyDescent="0.25">
      <c r="A182" s="5"/>
      <c r="B182" t="s">
        <v>42</v>
      </c>
      <c r="C182" t="s">
        <v>369</v>
      </c>
      <c r="D182" t="s">
        <v>2</v>
      </c>
      <c r="E182" t="s">
        <v>42</v>
      </c>
      <c r="F182" t="s">
        <v>30</v>
      </c>
      <c r="H182" s="4">
        <v>8</v>
      </c>
      <c r="I182" s="4">
        <v>8</v>
      </c>
      <c r="J182" s="4">
        <v>8</v>
      </c>
      <c r="K182" t="s">
        <v>46</v>
      </c>
      <c r="M182">
        <f>IF(t_card_list[[#This Row],[Rarity]]="Common",40,IF(t_card_list[[#This Row],[Rarity]]="Rare",100,IF(t_card_list[[#This Row],[Rarity]]="Epic",400,IF(t_card_list[[#This Row],[Rarity]]="Legendary",1600,0))))</f>
        <v>0</v>
      </c>
      <c r="O182" t="str">
        <f>IF(N182&gt;0,(N182-t_card_list[[#This Row],[Num]])*M182,"")</f>
        <v/>
      </c>
    </row>
    <row r="183" spans="1:15" x14ac:dyDescent="0.25">
      <c r="A183" s="5"/>
      <c r="B183" t="s">
        <v>26</v>
      </c>
      <c r="C183" t="s">
        <v>370</v>
      </c>
      <c r="D183" t="s">
        <v>2</v>
      </c>
      <c r="E183" t="s">
        <v>83</v>
      </c>
      <c r="F183" t="s">
        <v>30</v>
      </c>
      <c r="H183" s="4">
        <v>9</v>
      </c>
      <c r="I183" s="4">
        <v>5</v>
      </c>
      <c r="J183" s="4">
        <v>8</v>
      </c>
      <c r="K183" t="s">
        <v>371</v>
      </c>
      <c r="M183">
        <f>IF(t_card_list[[#This Row],[Rarity]]="Common",40,IF(t_card_list[[#This Row],[Rarity]]="Rare",100,IF(t_card_list[[#This Row],[Rarity]]="Epic",400,IF(t_card_list[[#This Row],[Rarity]]="Legendary",1600,0))))</f>
        <v>1600</v>
      </c>
      <c r="O183" t="str">
        <f>IF(N183&gt;0,(N183-t_card_list[[#This Row],[Num]])*M183,"")</f>
        <v/>
      </c>
    </row>
    <row r="184" spans="1:15" x14ac:dyDescent="0.25">
      <c r="A184" s="5"/>
      <c r="B184" t="s">
        <v>42</v>
      </c>
      <c r="C184" t="s">
        <v>372</v>
      </c>
      <c r="D184" t="s">
        <v>4</v>
      </c>
      <c r="E184" t="s">
        <v>42</v>
      </c>
      <c r="F184" t="s">
        <v>323</v>
      </c>
      <c r="H184" s="4">
        <v>0</v>
      </c>
      <c r="I184" s="4"/>
      <c r="J184" s="4"/>
      <c r="K184" t="s">
        <v>373</v>
      </c>
      <c r="M184">
        <f>IF(t_card_list[[#This Row],[Rarity]]="Common",40,IF(t_card_list[[#This Row],[Rarity]]="Rare",100,IF(t_card_list[[#This Row],[Rarity]]="Epic",400,IF(t_card_list[[#This Row],[Rarity]]="Legendary",1600,0))))</f>
        <v>0</v>
      </c>
      <c r="O184" t="str">
        <f>IF(N184&gt;0,(N184-t_card_list[[#This Row],[Num]])*M184,"")</f>
        <v/>
      </c>
    </row>
    <row r="185" spans="1:15" x14ac:dyDescent="0.25">
      <c r="A185" s="5"/>
      <c r="B185" t="s">
        <v>42</v>
      </c>
      <c r="C185" t="s">
        <v>374</v>
      </c>
      <c r="D185" t="s">
        <v>4</v>
      </c>
      <c r="E185" t="s">
        <v>42</v>
      </c>
      <c r="F185" t="s">
        <v>323</v>
      </c>
      <c r="H185" s="4">
        <v>1</v>
      </c>
      <c r="I185" s="4"/>
      <c r="J185" s="4"/>
      <c r="K185" t="s">
        <v>375</v>
      </c>
      <c r="M185">
        <f>IF(t_card_list[[#This Row],[Rarity]]="Common",40,IF(t_card_list[[#This Row],[Rarity]]="Rare",100,IF(t_card_list[[#This Row],[Rarity]]="Epic",400,IF(t_card_list[[#This Row],[Rarity]]="Legendary",1600,0))))</f>
        <v>0</v>
      </c>
      <c r="O185" t="str">
        <f>IF(N185&gt;0,(N185-t_card_list[[#This Row],[Num]])*M185,"")</f>
        <v/>
      </c>
    </row>
    <row r="186" spans="1:15" x14ac:dyDescent="0.25">
      <c r="A186" s="5"/>
      <c r="B186" t="s">
        <v>26</v>
      </c>
      <c r="C186" t="s">
        <v>376</v>
      </c>
      <c r="D186" t="s">
        <v>4</v>
      </c>
      <c r="E186" t="s">
        <v>51</v>
      </c>
      <c r="F186" t="s">
        <v>323</v>
      </c>
      <c r="H186" s="4">
        <v>1</v>
      </c>
      <c r="I186" s="4"/>
      <c r="J186" s="4"/>
      <c r="K186" t="s">
        <v>377</v>
      </c>
      <c r="M186">
        <f>IF(t_card_list[[#This Row],[Rarity]]="Common",40,IF(t_card_list[[#This Row],[Rarity]]="Rare",100,IF(t_card_list[[#This Row],[Rarity]]="Epic",400,IF(t_card_list[[#This Row],[Rarity]]="Legendary",1600,0))))</f>
        <v>400</v>
      </c>
      <c r="O186" t="str">
        <f>IF(N186&gt;0,(N186-t_card_list[[#This Row],[Num]])*M186,"")</f>
        <v/>
      </c>
    </row>
    <row r="187" spans="1:15" x14ac:dyDescent="0.25">
      <c r="A187" s="5"/>
      <c r="B187" t="s">
        <v>26</v>
      </c>
      <c r="C187" t="s">
        <v>378</v>
      </c>
      <c r="D187" t="s">
        <v>4</v>
      </c>
      <c r="E187" t="s">
        <v>34</v>
      </c>
      <c r="F187" t="s">
        <v>323</v>
      </c>
      <c r="H187" s="4">
        <v>1</v>
      </c>
      <c r="I187" s="4"/>
      <c r="J187" s="4"/>
      <c r="K187" t="s">
        <v>379</v>
      </c>
      <c r="M187">
        <f>IF(t_card_list[[#This Row],[Rarity]]="Common",40,IF(t_card_list[[#This Row],[Rarity]]="Rare",100,IF(t_card_list[[#This Row],[Rarity]]="Epic",400,IF(t_card_list[[#This Row],[Rarity]]="Legendary",1600,0))))</f>
        <v>100</v>
      </c>
      <c r="O187" t="str">
        <f>IF(N187&gt;0,(N187-t_card_list[[#This Row],[Num]])*M187,"")</f>
        <v/>
      </c>
    </row>
    <row r="188" spans="1:15" x14ac:dyDescent="0.25">
      <c r="A188" s="5"/>
      <c r="B188" t="s">
        <v>42</v>
      </c>
      <c r="C188" t="s">
        <v>380</v>
      </c>
      <c r="D188" t="s">
        <v>4</v>
      </c>
      <c r="E188" t="s">
        <v>42</v>
      </c>
      <c r="F188" t="s">
        <v>30</v>
      </c>
      <c r="G188" t="s">
        <v>35</v>
      </c>
      <c r="H188" s="4">
        <v>1</v>
      </c>
      <c r="I188" s="4">
        <v>1</v>
      </c>
      <c r="J188" s="4">
        <v>1</v>
      </c>
      <c r="K188" t="s">
        <v>381</v>
      </c>
      <c r="M188">
        <f>IF(t_card_list[[#This Row],[Rarity]]="Common",40,IF(t_card_list[[#This Row],[Rarity]]="Rare",100,IF(t_card_list[[#This Row],[Rarity]]="Epic",400,IF(t_card_list[[#This Row],[Rarity]]="Legendary",1600,0))))</f>
        <v>0</v>
      </c>
      <c r="O188" t="str">
        <f>IF(N188&gt;0,(N188-t_card_list[[#This Row],[Num]])*M188,"")</f>
        <v/>
      </c>
    </row>
    <row r="189" spans="1:15" x14ac:dyDescent="0.25">
      <c r="A189" s="5"/>
      <c r="B189" t="s">
        <v>42</v>
      </c>
      <c r="C189" t="s">
        <v>382</v>
      </c>
      <c r="D189" t="s">
        <v>4</v>
      </c>
      <c r="E189" t="s">
        <v>42</v>
      </c>
      <c r="F189" t="s">
        <v>323</v>
      </c>
      <c r="H189" s="4">
        <v>1</v>
      </c>
      <c r="I189" s="4"/>
      <c r="J189" s="4"/>
      <c r="K189" t="s">
        <v>383</v>
      </c>
      <c r="M189">
        <f>IF(t_card_list[[#This Row],[Rarity]]="Common",40,IF(t_card_list[[#This Row],[Rarity]]="Rare",100,IF(t_card_list[[#This Row],[Rarity]]="Epic",400,IF(t_card_list[[#This Row],[Rarity]]="Legendary",1600,0))))</f>
        <v>0</v>
      </c>
      <c r="O189" t="str">
        <f>IF(N189&gt;0,(N189-t_card_list[[#This Row],[Num]])*M189,"")</f>
        <v/>
      </c>
    </row>
    <row r="190" spans="1:15" x14ac:dyDescent="0.25">
      <c r="A190" s="5">
        <v>2</v>
      </c>
      <c r="B190" t="s">
        <v>26</v>
      </c>
      <c r="C190" t="s">
        <v>384</v>
      </c>
      <c r="D190" t="s">
        <v>4</v>
      </c>
      <c r="E190" t="s">
        <v>29</v>
      </c>
      <c r="F190" t="s">
        <v>323</v>
      </c>
      <c r="H190" s="4">
        <v>2</v>
      </c>
      <c r="I190" s="4"/>
      <c r="J190" s="4"/>
      <c r="K190" t="s">
        <v>385</v>
      </c>
      <c r="M190">
        <f>IF(t_card_list[[#This Row],[Rarity]]="Common",40,IF(t_card_list[[#This Row],[Rarity]]="Rare",100,IF(t_card_list[[#This Row],[Rarity]]="Epic",400,IF(t_card_list[[#This Row],[Rarity]]="Legendary",1600,0))))</f>
        <v>40</v>
      </c>
      <c r="O190" t="str">
        <f>IF(N190&gt;0,(N190-t_card_list[[#This Row],[Num]])*M190,"")</f>
        <v/>
      </c>
    </row>
    <row r="191" spans="1:15" x14ac:dyDescent="0.25">
      <c r="A191" s="5">
        <v>1</v>
      </c>
      <c r="B191" t="s">
        <v>26</v>
      </c>
      <c r="C191" t="s">
        <v>386</v>
      </c>
      <c r="D191" t="s">
        <v>4</v>
      </c>
      <c r="E191" t="s">
        <v>29</v>
      </c>
      <c r="F191" t="s">
        <v>323</v>
      </c>
      <c r="H191" s="4">
        <v>2</v>
      </c>
      <c r="I191" s="4"/>
      <c r="J191" s="4"/>
      <c r="K191" t="s">
        <v>387</v>
      </c>
      <c r="M191">
        <f>IF(t_card_list[[#This Row],[Rarity]]="Common",40,IF(t_card_list[[#This Row],[Rarity]]="Rare",100,IF(t_card_list[[#This Row],[Rarity]]="Epic",400,IF(t_card_list[[#This Row],[Rarity]]="Legendary",1600,0))))</f>
        <v>40</v>
      </c>
      <c r="O191" t="str">
        <f>IF(N191&gt;0,(N191-t_card_list[[#This Row],[Num]])*M191,"")</f>
        <v/>
      </c>
    </row>
    <row r="192" spans="1:15" x14ac:dyDescent="0.25">
      <c r="A192" s="5"/>
      <c r="B192" t="s">
        <v>26</v>
      </c>
      <c r="C192" t="s">
        <v>388</v>
      </c>
      <c r="D192" t="s">
        <v>4</v>
      </c>
      <c r="E192" t="s">
        <v>34</v>
      </c>
      <c r="F192" t="s">
        <v>323</v>
      </c>
      <c r="H192" s="4">
        <v>2</v>
      </c>
      <c r="I192" s="4"/>
      <c r="J192" s="4"/>
      <c r="K192" t="s">
        <v>389</v>
      </c>
      <c r="M192">
        <f>IF(t_card_list[[#This Row],[Rarity]]="Common",40,IF(t_card_list[[#This Row],[Rarity]]="Rare",100,IF(t_card_list[[#This Row],[Rarity]]="Epic",400,IF(t_card_list[[#This Row],[Rarity]]="Legendary",1600,0))))</f>
        <v>100</v>
      </c>
      <c r="O192" t="str">
        <f>IF(N192&gt;0,(N192-t_card_list[[#This Row],[Num]])*M192,"")</f>
        <v/>
      </c>
    </row>
    <row r="193" spans="1:15" x14ac:dyDescent="0.25">
      <c r="A193" s="5">
        <v>2</v>
      </c>
      <c r="B193" t="s">
        <v>26</v>
      </c>
      <c r="C193" t="s">
        <v>390</v>
      </c>
      <c r="D193" t="s">
        <v>4</v>
      </c>
      <c r="E193" t="s">
        <v>29</v>
      </c>
      <c r="F193" t="s">
        <v>30</v>
      </c>
      <c r="G193" t="s">
        <v>35</v>
      </c>
      <c r="H193" s="4">
        <v>2</v>
      </c>
      <c r="I193" s="4">
        <v>2</v>
      </c>
      <c r="J193" s="4">
        <v>2</v>
      </c>
      <c r="K193" t="s">
        <v>391</v>
      </c>
      <c r="M193">
        <f>IF(t_card_list[[#This Row],[Rarity]]="Common",40,IF(t_card_list[[#This Row],[Rarity]]="Rare",100,IF(t_card_list[[#This Row],[Rarity]]="Epic",400,IF(t_card_list[[#This Row],[Rarity]]="Legendary",1600,0))))</f>
        <v>40</v>
      </c>
      <c r="O193" t="str">
        <f>IF(N193&gt;0,(N193-t_card_list[[#This Row],[Num]])*M193,"")</f>
        <v/>
      </c>
    </row>
    <row r="194" spans="1:15" x14ac:dyDescent="0.25">
      <c r="A194" s="5">
        <v>1</v>
      </c>
      <c r="B194" t="s">
        <v>26</v>
      </c>
      <c r="C194" t="s">
        <v>392</v>
      </c>
      <c r="D194" t="s">
        <v>4</v>
      </c>
      <c r="E194" t="s">
        <v>51</v>
      </c>
      <c r="F194" t="s">
        <v>323</v>
      </c>
      <c r="H194" s="4">
        <v>2</v>
      </c>
      <c r="I194" s="4"/>
      <c r="J194" s="4"/>
      <c r="K194" t="s">
        <v>393</v>
      </c>
      <c r="M194">
        <f>IF(t_card_list[[#This Row],[Rarity]]="Common",40,IF(t_card_list[[#This Row],[Rarity]]="Rare",100,IF(t_card_list[[#This Row],[Rarity]]="Epic",400,IF(t_card_list[[#This Row],[Rarity]]="Legendary",1600,0))))</f>
        <v>400</v>
      </c>
      <c r="O194" t="str">
        <f>IF(N194&gt;0,(N194-t_card_list[[#This Row],[Num]])*M194,"")</f>
        <v/>
      </c>
    </row>
    <row r="195" spans="1:15" x14ac:dyDescent="0.25">
      <c r="A195" s="5"/>
      <c r="B195" t="s">
        <v>26</v>
      </c>
      <c r="C195" t="s">
        <v>394</v>
      </c>
      <c r="D195" t="s">
        <v>4</v>
      </c>
      <c r="E195" t="s">
        <v>29</v>
      </c>
      <c r="F195" t="s">
        <v>323</v>
      </c>
      <c r="H195" s="4">
        <v>2</v>
      </c>
      <c r="I195" s="4"/>
      <c r="J195" s="4"/>
      <c r="K195" t="s">
        <v>395</v>
      </c>
      <c r="M195">
        <f>IF(t_card_list[[#This Row],[Rarity]]="Common",40,IF(t_card_list[[#This Row],[Rarity]]="Rare",100,IF(t_card_list[[#This Row],[Rarity]]="Epic",400,IF(t_card_list[[#This Row],[Rarity]]="Legendary",1600,0))))</f>
        <v>40</v>
      </c>
      <c r="O195" t="str">
        <f>IF(N195&gt;0,(N195-t_card_list[[#This Row],[Num]])*M195,"")</f>
        <v/>
      </c>
    </row>
    <row r="196" spans="1:15" x14ac:dyDescent="0.25">
      <c r="A196" s="5"/>
      <c r="B196" t="s">
        <v>42</v>
      </c>
      <c r="C196" t="s">
        <v>396</v>
      </c>
      <c r="D196" t="s">
        <v>4</v>
      </c>
      <c r="E196" t="s">
        <v>42</v>
      </c>
      <c r="F196" t="s">
        <v>30</v>
      </c>
      <c r="G196" t="s">
        <v>35</v>
      </c>
      <c r="H196" s="4">
        <v>2</v>
      </c>
      <c r="I196" s="4">
        <v>2</v>
      </c>
      <c r="J196" s="4">
        <v>1</v>
      </c>
      <c r="K196" t="s">
        <v>397</v>
      </c>
      <c r="M196">
        <f>IF(t_card_list[[#This Row],[Rarity]]="Common",40,IF(t_card_list[[#This Row],[Rarity]]="Rare",100,IF(t_card_list[[#This Row],[Rarity]]="Epic",400,IF(t_card_list[[#This Row],[Rarity]]="Legendary",1600,0))))</f>
        <v>0</v>
      </c>
      <c r="O196" t="str">
        <f>IF(N196&gt;0,(N196-t_card_list[[#This Row],[Num]])*M196,"")</f>
        <v/>
      </c>
    </row>
    <row r="197" spans="1:15" x14ac:dyDescent="0.25">
      <c r="A197" s="5"/>
      <c r="B197" t="s">
        <v>42</v>
      </c>
      <c r="C197" t="s">
        <v>398</v>
      </c>
      <c r="D197" t="s">
        <v>4</v>
      </c>
      <c r="E197" t="s">
        <v>42</v>
      </c>
      <c r="F197" t="s">
        <v>323</v>
      </c>
      <c r="H197" s="4">
        <v>3</v>
      </c>
      <c r="I197" s="4"/>
      <c r="J197" s="4"/>
      <c r="K197" t="s">
        <v>399</v>
      </c>
      <c r="M197">
        <f>IF(t_card_list[[#This Row],[Rarity]]="Common",40,IF(t_card_list[[#This Row],[Rarity]]="Rare",100,IF(t_card_list[[#This Row],[Rarity]]="Epic",400,IF(t_card_list[[#This Row],[Rarity]]="Legendary",1600,0))))</f>
        <v>0</v>
      </c>
      <c r="O197" t="str">
        <f>IF(N197&gt;0,(N197-t_card_list[[#This Row],[Num]])*M197,"")</f>
        <v/>
      </c>
    </row>
    <row r="198" spans="1:15" x14ac:dyDescent="0.25">
      <c r="A198" s="5">
        <v>2</v>
      </c>
      <c r="B198" t="s">
        <v>26</v>
      </c>
      <c r="C198" t="s">
        <v>400</v>
      </c>
      <c r="D198" t="s">
        <v>4</v>
      </c>
      <c r="E198" t="s">
        <v>29</v>
      </c>
      <c r="F198" t="s">
        <v>323</v>
      </c>
      <c r="H198" s="4">
        <v>3</v>
      </c>
      <c r="I198" s="4"/>
      <c r="J198" s="4"/>
      <c r="K198" t="s">
        <v>401</v>
      </c>
      <c r="M198">
        <f>IF(t_card_list[[#This Row],[Rarity]]="Common",40,IF(t_card_list[[#This Row],[Rarity]]="Rare",100,IF(t_card_list[[#This Row],[Rarity]]="Epic",400,IF(t_card_list[[#This Row],[Rarity]]="Legendary",1600,0))))</f>
        <v>40</v>
      </c>
      <c r="O198" t="str">
        <f>IF(N198&gt;0,(N198-t_card_list[[#This Row],[Num]])*M198,"")</f>
        <v/>
      </c>
    </row>
    <row r="199" spans="1:15" x14ac:dyDescent="0.25">
      <c r="A199" s="5"/>
      <c r="B199" t="s">
        <v>26</v>
      </c>
      <c r="C199" t="s">
        <v>402</v>
      </c>
      <c r="D199" t="s">
        <v>4</v>
      </c>
      <c r="E199" t="s">
        <v>34</v>
      </c>
      <c r="F199" t="s">
        <v>403</v>
      </c>
      <c r="H199" s="4">
        <v>3</v>
      </c>
      <c r="I199" s="4">
        <v>3</v>
      </c>
      <c r="J199" s="4">
        <v>2</v>
      </c>
      <c r="K199" t="s">
        <v>404</v>
      </c>
      <c r="M199">
        <f>IF(t_card_list[[#This Row],[Rarity]]="Common",40,IF(t_card_list[[#This Row],[Rarity]]="Rare",100,IF(t_card_list[[#This Row],[Rarity]]="Epic",400,IF(t_card_list[[#This Row],[Rarity]]="Legendary",1600,0))))</f>
        <v>100</v>
      </c>
      <c r="O199" t="str">
        <f>IF(N199&gt;0,(N199-t_card_list[[#This Row],[Num]])*M199,"")</f>
        <v/>
      </c>
    </row>
    <row r="200" spans="1:15" x14ac:dyDescent="0.25">
      <c r="A200" s="5"/>
      <c r="B200" t="s">
        <v>42</v>
      </c>
      <c r="C200" t="s">
        <v>405</v>
      </c>
      <c r="D200" t="s">
        <v>4</v>
      </c>
      <c r="E200" t="s">
        <v>42</v>
      </c>
      <c r="F200" t="s">
        <v>323</v>
      </c>
      <c r="H200" s="4">
        <v>3</v>
      </c>
      <c r="I200" s="4"/>
      <c r="J200" s="4"/>
      <c r="K200" t="s">
        <v>406</v>
      </c>
      <c r="M200">
        <f>IF(t_card_list[[#This Row],[Rarity]]="Common",40,IF(t_card_list[[#This Row],[Rarity]]="Rare",100,IF(t_card_list[[#This Row],[Rarity]]="Epic",400,IF(t_card_list[[#This Row],[Rarity]]="Legendary",1600,0))))</f>
        <v>0</v>
      </c>
      <c r="O200" t="str">
        <f>IF(N200&gt;0,(N200-t_card_list[[#This Row],[Num]])*M200,"")</f>
        <v/>
      </c>
    </row>
    <row r="201" spans="1:15" x14ac:dyDescent="0.25">
      <c r="A201" s="5"/>
      <c r="B201" t="s">
        <v>42</v>
      </c>
      <c r="C201" t="s">
        <v>407</v>
      </c>
      <c r="D201" t="s">
        <v>4</v>
      </c>
      <c r="E201" t="s">
        <v>42</v>
      </c>
      <c r="F201" t="s">
        <v>30</v>
      </c>
      <c r="H201" s="4">
        <v>4</v>
      </c>
      <c r="I201" s="4">
        <v>4</v>
      </c>
      <c r="J201" s="4">
        <v>3</v>
      </c>
      <c r="K201" t="s">
        <v>408</v>
      </c>
      <c r="M201">
        <f>IF(t_card_list[[#This Row],[Rarity]]="Common",40,IF(t_card_list[[#This Row],[Rarity]]="Rare",100,IF(t_card_list[[#This Row],[Rarity]]="Epic",400,IF(t_card_list[[#This Row],[Rarity]]="Legendary",1600,0))))</f>
        <v>0</v>
      </c>
      <c r="O201" t="str">
        <f>IF(N201&gt;0,(N201-t_card_list[[#This Row],[Num]])*M201,"")</f>
        <v/>
      </c>
    </row>
    <row r="202" spans="1:15" x14ac:dyDescent="0.25">
      <c r="A202" s="5"/>
      <c r="B202" t="s">
        <v>42</v>
      </c>
      <c r="C202" t="s">
        <v>409</v>
      </c>
      <c r="D202" t="s">
        <v>4</v>
      </c>
      <c r="E202" t="s">
        <v>42</v>
      </c>
      <c r="F202" t="s">
        <v>323</v>
      </c>
      <c r="H202" s="4">
        <v>4</v>
      </c>
      <c r="I202" s="4"/>
      <c r="J202" s="4"/>
      <c r="K202" t="s">
        <v>410</v>
      </c>
      <c r="M202">
        <f>IF(t_card_list[[#This Row],[Rarity]]="Common",40,IF(t_card_list[[#This Row],[Rarity]]="Rare",100,IF(t_card_list[[#This Row],[Rarity]]="Epic",400,IF(t_card_list[[#This Row],[Rarity]]="Legendary",1600,0))))</f>
        <v>0</v>
      </c>
      <c r="O202" t="str">
        <f>IF(N202&gt;0,(N202-t_card_list[[#This Row],[Num]])*M202,"")</f>
        <v/>
      </c>
    </row>
    <row r="203" spans="1:15" x14ac:dyDescent="0.25">
      <c r="A203" s="5">
        <v>1</v>
      </c>
      <c r="B203" t="s">
        <v>26</v>
      </c>
      <c r="C203" t="s">
        <v>411</v>
      </c>
      <c r="D203" t="s">
        <v>4</v>
      </c>
      <c r="E203" t="s">
        <v>29</v>
      </c>
      <c r="F203" t="s">
        <v>323</v>
      </c>
      <c r="H203" s="4">
        <v>4</v>
      </c>
      <c r="I203" s="4"/>
      <c r="J203" s="4"/>
      <c r="K203" t="s">
        <v>412</v>
      </c>
      <c r="M203">
        <f>IF(t_card_list[[#This Row],[Rarity]]="Common",40,IF(t_card_list[[#This Row],[Rarity]]="Rare",100,IF(t_card_list[[#This Row],[Rarity]]="Epic",400,IF(t_card_list[[#This Row],[Rarity]]="Legendary",1600,0))))</f>
        <v>40</v>
      </c>
      <c r="O203" t="str">
        <f>IF(N203&gt;0,(N203-t_card_list[[#This Row],[Num]])*M203,"")</f>
        <v/>
      </c>
    </row>
    <row r="204" spans="1:15" x14ac:dyDescent="0.25">
      <c r="A204" s="5"/>
      <c r="B204" t="s">
        <v>26</v>
      </c>
      <c r="C204" t="s">
        <v>413</v>
      </c>
      <c r="D204" t="s">
        <v>4</v>
      </c>
      <c r="E204" t="s">
        <v>34</v>
      </c>
      <c r="F204" t="s">
        <v>323</v>
      </c>
      <c r="H204" s="4">
        <v>5</v>
      </c>
      <c r="I204" s="4"/>
      <c r="J204" s="4"/>
      <c r="K204" t="s">
        <v>414</v>
      </c>
      <c r="M204">
        <f>IF(t_card_list[[#This Row],[Rarity]]="Common",40,IF(t_card_list[[#This Row],[Rarity]]="Rare",100,IF(t_card_list[[#This Row],[Rarity]]="Epic",400,IF(t_card_list[[#This Row],[Rarity]]="Legendary",1600,0))))</f>
        <v>100</v>
      </c>
      <c r="O204" t="str">
        <f>IF(N204&gt;0,(N204-t_card_list[[#This Row],[Num]])*M204,"")</f>
        <v/>
      </c>
    </row>
    <row r="205" spans="1:15" x14ac:dyDescent="0.25">
      <c r="A205" s="5"/>
      <c r="B205" t="s">
        <v>42</v>
      </c>
      <c r="C205" t="s">
        <v>415</v>
      </c>
      <c r="D205" t="s">
        <v>4</v>
      </c>
      <c r="E205" t="s">
        <v>42</v>
      </c>
      <c r="F205" t="s">
        <v>30</v>
      </c>
      <c r="G205" t="s">
        <v>35</v>
      </c>
      <c r="H205" s="4">
        <v>5</v>
      </c>
      <c r="I205" s="4">
        <v>2</v>
      </c>
      <c r="J205" s="4">
        <v>5</v>
      </c>
      <c r="K205" t="s">
        <v>416</v>
      </c>
      <c r="M205">
        <f>IF(t_card_list[[#This Row],[Rarity]]="Common",40,IF(t_card_list[[#This Row],[Rarity]]="Rare",100,IF(t_card_list[[#This Row],[Rarity]]="Epic",400,IF(t_card_list[[#This Row],[Rarity]]="Legendary",1600,0))))</f>
        <v>0</v>
      </c>
      <c r="O205" t="str">
        <f>IF(N205&gt;0,(N205-t_card_list[[#This Row],[Num]])*M205,"")</f>
        <v/>
      </c>
    </row>
    <row r="206" spans="1:15" x14ac:dyDescent="0.25">
      <c r="A206" s="5"/>
      <c r="B206" t="s">
        <v>26</v>
      </c>
      <c r="C206" t="s">
        <v>417</v>
      </c>
      <c r="D206" t="s">
        <v>4</v>
      </c>
      <c r="E206" t="s">
        <v>34</v>
      </c>
      <c r="F206" t="s">
        <v>30</v>
      </c>
      <c r="G206" t="s">
        <v>35</v>
      </c>
      <c r="H206" s="4">
        <v>6</v>
      </c>
      <c r="I206" s="4">
        <v>6</v>
      </c>
      <c r="J206" s="4">
        <v>5</v>
      </c>
      <c r="K206" t="s">
        <v>418</v>
      </c>
      <c r="M206">
        <f>IF(t_card_list[[#This Row],[Rarity]]="Common",40,IF(t_card_list[[#This Row],[Rarity]]="Rare",100,IF(t_card_list[[#This Row],[Rarity]]="Epic",400,IF(t_card_list[[#This Row],[Rarity]]="Legendary",1600,0))))</f>
        <v>100</v>
      </c>
      <c r="O206" t="str">
        <f>IF(N206&gt;0,(N206-t_card_list[[#This Row],[Num]])*M206,"")</f>
        <v/>
      </c>
    </row>
    <row r="207" spans="1:15" x14ac:dyDescent="0.25">
      <c r="A207" s="5"/>
      <c r="B207" t="s">
        <v>26</v>
      </c>
      <c r="C207" t="s">
        <v>419</v>
      </c>
      <c r="D207" t="s">
        <v>4</v>
      </c>
      <c r="E207" t="s">
        <v>51</v>
      </c>
      <c r="F207" t="s">
        <v>403</v>
      </c>
      <c r="H207" s="4">
        <v>7</v>
      </c>
      <c r="I207" s="4">
        <v>5</v>
      </c>
      <c r="J207" s="4">
        <v>2</v>
      </c>
      <c r="K207" t="s">
        <v>420</v>
      </c>
      <c r="M207">
        <f>IF(t_card_list[[#This Row],[Rarity]]="Common",40,IF(t_card_list[[#This Row],[Rarity]]="Rare",100,IF(t_card_list[[#This Row],[Rarity]]="Epic",400,IF(t_card_list[[#This Row],[Rarity]]="Legendary",1600,0))))</f>
        <v>400</v>
      </c>
      <c r="O207" t="str">
        <f>IF(N207&gt;0,(N207-t_card_list[[#This Row],[Num]])*M207,"")</f>
        <v/>
      </c>
    </row>
    <row r="208" spans="1:15" x14ac:dyDescent="0.25">
      <c r="A208" s="5"/>
      <c r="B208" t="s">
        <v>26</v>
      </c>
      <c r="C208" t="s">
        <v>421</v>
      </c>
      <c r="D208" t="s">
        <v>4</v>
      </c>
      <c r="E208" t="s">
        <v>83</v>
      </c>
      <c r="F208" t="s">
        <v>30</v>
      </c>
      <c r="G208" t="s">
        <v>35</v>
      </c>
      <c r="H208" s="4">
        <v>9</v>
      </c>
      <c r="I208" s="4">
        <v>8</v>
      </c>
      <c r="J208" s="4">
        <v>8</v>
      </c>
      <c r="K208" t="s">
        <v>66</v>
      </c>
      <c r="M208">
        <f>IF(t_card_list[[#This Row],[Rarity]]="Common",40,IF(t_card_list[[#This Row],[Rarity]]="Rare",100,IF(t_card_list[[#This Row],[Rarity]]="Epic",400,IF(t_card_list[[#This Row],[Rarity]]="Legendary",1600,0))))</f>
        <v>1600</v>
      </c>
      <c r="O208" t="str">
        <f>IF(N208&gt;0,(N208-t_card_list[[#This Row],[Num]])*M208,"")</f>
        <v/>
      </c>
    </row>
    <row r="209" spans="1:15" x14ac:dyDescent="0.25">
      <c r="A209" s="5"/>
      <c r="B209" t="s">
        <v>42</v>
      </c>
      <c r="C209" t="s">
        <v>422</v>
      </c>
      <c r="D209" t="s">
        <v>0</v>
      </c>
      <c r="E209" t="s">
        <v>42</v>
      </c>
      <c r="F209" t="s">
        <v>323</v>
      </c>
      <c r="H209" s="4">
        <v>1</v>
      </c>
      <c r="I209" s="4"/>
      <c r="J209" s="4"/>
      <c r="K209" t="s">
        <v>423</v>
      </c>
      <c r="M209">
        <f>IF(t_card_list[[#This Row],[Rarity]]="Common",40,IF(t_card_list[[#This Row],[Rarity]]="Rare",100,IF(t_card_list[[#This Row],[Rarity]]="Epic",400,IF(t_card_list[[#This Row],[Rarity]]="Legendary",1600,0))))</f>
        <v>0</v>
      </c>
      <c r="O209" t="str">
        <f>IF(N209&gt;0,(N209-t_card_list[[#This Row],[Num]])*M209,"")</f>
        <v/>
      </c>
    </row>
    <row r="210" spans="1:15" x14ac:dyDescent="0.25">
      <c r="A210" s="5">
        <v>2</v>
      </c>
      <c r="B210" t="s">
        <v>26</v>
      </c>
      <c r="C210" t="s">
        <v>424</v>
      </c>
      <c r="D210" t="s">
        <v>0</v>
      </c>
      <c r="E210" t="s">
        <v>29</v>
      </c>
      <c r="F210" t="s">
        <v>323</v>
      </c>
      <c r="H210" s="4">
        <v>1</v>
      </c>
      <c r="I210" s="4"/>
      <c r="J210" s="4"/>
      <c r="K210" t="s">
        <v>425</v>
      </c>
      <c r="M210">
        <f>IF(t_card_list[[#This Row],[Rarity]]="Common",40,IF(t_card_list[[#This Row],[Rarity]]="Rare",100,IF(t_card_list[[#This Row],[Rarity]]="Epic",400,IF(t_card_list[[#This Row],[Rarity]]="Legendary",1600,0))))</f>
        <v>40</v>
      </c>
      <c r="O210" t="str">
        <f>IF(N210&gt;0,(N210-t_card_list[[#This Row],[Num]])*M210,"")</f>
        <v/>
      </c>
    </row>
    <row r="211" spans="1:15" x14ac:dyDescent="0.25">
      <c r="A211" s="5">
        <v>2</v>
      </c>
      <c r="B211" t="s">
        <v>26</v>
      </c>
      <c r="C211" t="s">
        <v>426</v>
      </c>
      <c r="D211" t="s">
        <v>0</v>
      </c>
      <c r="E211" t="s">
        <v>29</v>
      </c>
      <c r="F211" t="s">
        <v>30</v>
      </c>
      <c r="H211" s="4">
        <v>1</v>
      </c>
      <c r="I211" s="4">
        <v>1</v>
      </c>
      <c r="J211" s="4">
        <v>3</v>
      </c>
      <c r="K211" t="s">
        <v>427</v>
      </c>
      <c r="M211">
        <f>IF(t_card_list[[#This Row],[Rarity]]="Common",40,IF(t_card_list[[#This Row],[Rarity]]="Rare",100,IF(t_card_list[[#This Row],[Rarity]]="Epic",400,IF(t_card_list[[#This Row],[Rarity]]="Legendary",1600,0))))</f>
        <v>40</v>
      </c>
      <c r="O211" t="str">
        <f>IF(N211&gt;0,(N211-t_card_list[[#This Row],[Num]])*M211,"")</f>
        <v/>
      </c>
    </row>
    <row r="212" spans="1:15" x14ac:dyDescent="0.25">
      <c r="A212" s="5"/>
      <c r="B212" t="s">
        <v>42</v>
      </c>
      <c r="C212" t="s">
        <v>428</v>
      </c>
      <c r="D212" t="s">
        <v>0</v>
      </c>
      <c r="E212" t="s">
        <v>42</v>
      </c>
      <c r="F212" t="s">
        <v>323</v>
      </c>
      <c r="H212" s="4">
        <v>1</v>
      </c>
      <c r="I212" s="4"/>
      <c r="J212" s="4"/>
      <c r="K212" t="s">
        <v>429</v>
      </c>
      <c r="M212">
        <f>IF(t_card_list[[#This Row],[Rarity]]="Common",40,IF(t_card_list[[#This Row],[Rarity]]="Rare",100,IF(t_card_list[[#This Row],[Rarity]]="Epic",400,IF(t_card_list[[#This Row],[Rarity]]="Legendary",1600,0))))</f>
        <v>0</v>
      </c>
      <c r="O212" t="str">
        <f>IF(N212&gt;0,(N212-t_card_list[[#This Row],[Num]])*M212,"")</f>
        <v/>
      </c>
    </row>
    <row r="213" spans="1:15" x14ac:dyDescent="0.25">
      <c r="A213" s="5"/>
      <c r="B213" t="s">
        <v>42</v>
      </c>
      <c r="C213" t="s">
        <v>430</v>
      </c>
      <c r="D213" t="s">
        <v>0</v>
      </c>
      <c r="E213" t="s">
        <v>42</v>
      </c>
      <c r="F213" t="s">
        <v>323</v>
      </c>
      <c r="H213" s="4">
        <v>2</v>
      </c>
      <c r="I213" s="4"/>
      <c r="J213" s="4"/>
      <c r="K213" t="s">
        <v>431</v>
      </c>
      <c r="M213">
        <f>IF(t_card_list[[#This Row],[Rarity]]="Common",40,IF(t_card_list[[#This Row],[Rarity]]="Rare",100,IF(t_card_list[[#This Row],[Rarity]]="Epic",400,IF(t_card_list[[#This Row],[Rarity]]="Legendary",1600,0))))</f>
        <v>0</v>
      </c>
      <c r="O213" t="str">
        <f>IF(N213&gt;0,(N213-t_card_list[[#This Row],[Num]])*M213,"")</f>
        <v/>
      </c>
    </row>
    <row r="214" spans="1:15" x14ac:dyDescent="0.25">
      <c r="A214" s="5"/>
      <c r="B214" t="s">
        <v>42</v>
      </c>
      <c r="C214" t="s">
        <v>434</v>
      </c>
      <c r="D214" t="s">
        <v>0</v>
      </c>
      <c r="E214" t="s">
        <v>42</v>
      </c>
      <c r="F214" t="s">
        <v>323</v>
      </c>
      <c r="H214" s="4">
        <v>2</v>
      </c>
      <c r="I214" s="4"/>
      <c r="J214" s="4"/>
      <c r="K214" t="s">
        <v>435</v>
      </c>
      <c r="M214">
        <f>IF(t_card_list[[#This Row],[Rarity]]="Common",40,IF(t_card_list[[#This Row],[Rarity]]="Rare",100,IF(t_card_list[[#This Row],[Rarity]]="Epic",400,IF(t_card_list[[#This Row],[Rarity]]="Legendary",1600,0))))</f>
        <v>0</v>
      </c>
      <c r="O214" t="str">
        <f>IF(N214&gt;0,(N214-t_card_list[[#This Row],[Num]])*M214,"")</f>
        <v/>
      </c>
    </row>
    <row r="215" spans="1:15" x14ac:dyDescent="0.25">
      <c r="A215" s="5"/>
      <c r="B215" t="s">
        <v>26</v>
      </c>
      <c r="C215" t="s">
        <v>436</v>
      </c>
      <c r="D215" t="s">
        <v>0</v>
      </c>
      <c r="E215" t="s">
        <v>29</v>
      </c>
      <c r="F215" t="s">
        <v>30</v>
      </c>
      <c r="H215" s="4">
        <v>2</v>
      </c>
      <c r="I215" s="4">
        <v>3</v>
      </c>
      <c r="J215" s="4">
        <v>2</v>
      </c>
      <c r="K215" t="s">
        <v>437</v>
      </c>
      <c r="M215">
        <f>IF(t_card_list[[#This Row],[Rarity]]="Common",40,IF(t_card_list[[#This Row],[Rarity]]="Rare",100,IF(t_card_list[[#This Row],[Rarity]]="Epic",400,IF(t_card_list[[#This Row],[Rarity]]="Legendary",1600,0))))</f>
        <v>40</v>
      </c>
      <c r="O215" t="str">
        <f>IF(N215&gt;0,(N215-t_card_list[[#This Row],[Num]])*M215,"")</f>
        <v/>
      </c>
    </row>
    <row r="216" spans="1:15" x14ac:dyDescent="0.25">
      <c r="A216" s="5"/>
      <c r="B216" t="s">
        <v>42</v>
      </c>
      <c r="C216" t="s">
        <v>438</v>
      </c>
      <c r="D216" t="s">
        <v>0</v>
      </c>
      <c r="E216" t="s">
        <v>42</v>
      </c>
      <c r="F216" t="s">
        <v>323</v>
      </c>
      <c r="H216" s="4">
        <v>3</v>
      </c>
      <c r="I216" s="4"/>
      <c r="J216" s="4"/>
      <c r="K216" t="s">
        <v>439</v>
      </c>
      <c r="M216">
        <f>IF(t_card_list[[#This Row],[Rarity]]="Common",40,IF(t_card_list[[#This Row],[Rarity]]="Rare",100,IF(t_card_list[[#This Row],[Rarity]]="Epic",400,IF(t_card_list[[#This Row],[Rarity]]="Legendary",1600,0))))</f>
        <v>0</v>
      </c>
      <c r="O216" t="str">
        <f>IF(N216&gt;0,(N216-t_card_list[[#This Row],[Num]])*M216,"")</f>
        <v/>
      </c>
    </row>
    <row r="217" spans="1:15" x14ac:dyDescent="0.25">
      <c r="A217" s="5"/>
      <c r="B217" t="s">
        <v>26</v>
      </c>
      <c r="C217" t="s">
        <v>442</v>
      </c>
      <c r="D217" t="s">
        <v>0</v>
      </c>
      <c r="E217" t="s">
        <v>34</v>
      </c>
      <c r="F217" t="s">
        <v>323</v>
      </c>
      <c r="H217" s="4">
        <v>3</v>
      </c>
      <c r="I217" s="4"/>
      <c r="J217" s="4"/>
      <c r="K217" t="s">
        <v>443</v>
      </c>
      <c r="M217">
        <f>IF(t_card_list[[#This Row],[Rarity]]="Common",40,IF(t_card_list[[#This Row],[Rarity]]="Rare",100,IF(t_card_list[[#This Row],[Rarity]]="Epic",400,IF(t_card_list[[#This Row],[Rarity]]="Legendary",1600,0))))</f>
        <v>100</v>
      </c>
      <c r="O217" t="str">
        <f>IF(N217&gt;0,(N217-t_card_list[[#This Row],[Num]])*M217,"")</f>
        <v/>
      </c>
    </row>
    <row r="218" spans="1:15" x14ac:dyDescent="0.25">
      <c r="A218" s="5"/>
      <c r="B218" t="s">
        <v>42</v>
      </c>
      <c r="C218" t="s">
        <v>432</v>
      </c>
      <c r="D218" t="s">
        <v>0</v>
      </c>
      <c r="E218" t="s">
        <v>42</v>
      </c>
      <c r="F218" t="s">
        <v>323</v>
      </c>
      <c r="H218" s="4">
        <v>3</v>
      </c>
      <c r="I218" s="4"/>
      <c r="J218" s="4"/>
      <c r="K218" t="s">
        <v>433</v>
      </c>
      <c r="M218">
        <f>IF(t_card_list[[#This Row],[Rarity]]="Common",40,IF(t_card_list[[#This Row],[Rarity]]="Rare",100,IF(t_card_list[[#This Row],[Rarity]]="Epic",400,IF(t_card_list[[#This Row],[Rarity]]="Legendary",1600,0))))</f>
        <v>0</v>
      </c>
      <c r="O218" t="str">
        <f>IF(N218&gt;0,(N218-t_card_list[[#This Row],[Num]])*M218,"")</f>
        <v/>
      </c>
    </row>
    <row r="219" spans="1:15" x14ac:dyDescent="0.25">
      <c r="A219" s="5">
        <v>1</v>
      </c>
      <c r="B219" t="s">
        <v>26</v>
      </c>
      <c r="C219" t="s">
        <v>444</v>
      </c>
      <c r="D219" t="s">
        <v>0</v>
      </c>
      <c r="E219" t="s">
        <v>29</v>
      </c>
      <c r="F219" t="s">
        <v>323</v>
      </c>
      <c r="H219" s="4">
        <v>3</v>
      </c>
      <c r="I219" s="4"/>
      <c r="J219" s="4"/>
      <c r="K219" t="s">
        <v>445</v>
      </c>
      <c r="M219">
        <f>IF(t_card_list[[#This Row],[Rarity]]="Common",40,IF(t_card_list[[#This Row],[Rarity]]="Rare",100,IF(t_card_list[[#This Row],[Rarity]]="Epic",400,IF(t_card_list[[#This Row],[Rarity]]="Legendary",1600,0))))</f>
        <v>40</v>
      </c>
      <c r="O219" t="str">
        <f>IF(N219&gt;0,(N219-t_card_list[[#This Row],[Num]])*M219,"")</f>
        <v/>
      </c>
    </row>
    <row r="220" spans="1:15" x14ac:dyDescent="0.25">
      <c r="A220" s="5"/>
      <c r="B220" t="s">
        <v>26</v>
      </c>
      <c r="C220" t="s">
        <v>446</v>
      </c>
      <c r="D220" t="s">
        <v>0</v>
      </c>
      <c r="E220" t="s">
        <v>51</v>
      </c>
      <c r="F220" t="s">
        <v>323</v>
      </c>
      <c r="H220" s="4">
        <v>3</v>
      </c>
      <c r="I220" s="4"/>
      <c r="J220" s="4"/>
      <c r="K220" t="s">
        <v>447</v>
      </c>
      <c r="M220">
        <f>IF(t_card_list[[#This Row],[Rarity]]="Common",40,IF(t_card_list[[#This Row],[Rarity]]="Rare",100,IF(t_card_list[[#This Row],[Rarity]]="Epic",400,IF(t_card_list[[#This Row],[Rarity]]="Legendary",1600,0))))</f>
        <v>400</v>
      </c>
      <c r="O220" t="str">
        <f>IF(N220&gt;0,(N220-t_card_list[[#This Row],[Num]])*M220,"")</f>
        <v/>
      </c>
    </row>
    <row r="221" spans="1:15" x14ac:dyDescent="0.25">
      <c r="A221" s="5"/>
      <c r="B221" t="s">
        <v>26</v>
      </c>
      <c r="C221" t="s">
        <v>448</v>
      </c>
      <c r="D221" t="s">
        <v>0</v>
      </c>
      <c r="E221" t="s">
        <v>34</v>
      </c>
      <c r="F221" t="s">
        <v>30</v>
      </c>
      <c r="H221" s="4">
        <v>3</v>
      </c>
      <c r="I221" s="4">
        <v>4</v>
      </c>
      <c r="J221" s="4">
        <v>3</v>
      </c>
      <c r="K221" t="s">
        <v>449</v>
      </c>
      <c r="M221">
        <f>IF(t_card_list[[#This Row],[Rarity]]="Common",40,IF(t_card_list[[#This Row],[Rarity]]="Rare",100,IF(t_card_list[[#This Row],[Rarity]]="Epic",400,IF(t_card_list[[#This Row],[Rarity]]="Legendary",1600,0))))</f>
        <v>100</v>
      </c>
      <c r="O221" t="str">
        <f>IF(N221&gt;0,(N221-t_card_list[[#This Row],[Num]])*M221,"")</f>
        <v/>
      </c>
    </row>
    <row r="222" spans="1:15" x14ac:dyDescent="0.25">
      <c r="A222" s="5">
        <v>2</v>
      </c>
      <c r="B222" t="s">
        <v>26</v>
      </c>
      <c r="C222" t="s">
        <v>450</v>
      </c>
      <c r="D222" t="s">
        <v>0</v>
      </c>
      <c r="E222" t="s">
        <v>29</v>
      </c>
      <c r="F222" t="s">
        <v>323</v>
      </c>
      <c r="H222" s="4">
        <v>3</v>
      </c>
      <c r="I222" s="4"/>
      <c r="J222" s="4"/>
      <c r="K222" t="s">
        <v>451</v>
      </c>
      <c r="M222">
        <f>IF(t_card_list[[#This Row],[Rarity]]="Common",40,IF(t_card_list[[#This Row],[Rarity]]="Rare",100,IF(t_card_list[[#This Row],[Rarity]]="Epic",400,IF(t_card_list[[#This Row],[Rarity]]="Legendary",1600,0))))</f>
        <v>40</v>
      </c>
      <c r="O222" t="str">
        <f>IF(N222&gt;0,(N222-t_card_list[[#This Row],[Num]])*M222,"")</f>
        <v/>
      </c>
    </row>
    <row r="223" spans="1:15" x14ac:dyDescent="0.25">
      <c r="A223" s="5"/>
      <c r="B223" t="s">
        <v>26</v>
      </c>
      <c r="C223" t="s">
        <v>452</v>
      </c>
      <c r="D223" t="s">
        <v>0</v>
      </c>
      <c r="E223" t="s">
        <v>51</v>
      </c>
      <c r="F223" t="s">
        <v>323</v>
      </c>
      <c r="H223" s="4">
        <v>3</v>
      </c>
      <c r="I223" s="4"/>
      <c r="J223" s="4"/>
      <c r="K223" t="s">
        <v>453</v>
      </c>
      <c r="M223">
        <f>IF(t_card_list[[#This Row],[Rarity]]="Common",40,IF(t_card_list[[#This Row],[Rarity]]="Rare",100,IF(t_card_list[[#This Row],[Rarity]]="Epic",400,IF(t_card_list[[#This Row],[Rarity]]="Legendary",1600,0))))</f>
        <v>400</v>
      </c>
      <c r="O223" t="str">
        <f>IF(N223&gt;0,(N223-t_card_list[[#This Row],[Num]])*M223,"")</f>
        <v/>
      </c>
    </row>
    <row r="224" spans="1:15" x14ac:dyDescent="0.25">
      <c r="A224" s="5"/>
      <c r="B224" t="s">
        <v>26</v>
      </c>
      <c r="C224" t="s">
        <v>454</v>
      </c>
      <c r="D224" t="s">
        <v>0</v>
      </c>
      <c r="E224" t="s">
        <v>34</v>
      </c>
      <c r="F224" t="s">
        <v>323</v>
      </c>
      <c r="H224" s="4">
        <v>3</v>
      </c>
      <c r="I224" s="4"/>
      <c r="J224" s="4"/>
      <c r="K224" t="s">
        <v>455</v>
      </c>
      <c r="M224">
        <f>IF(t_card_list[[#This Row],[Rarity]]="Common",40,IF(t_card_list[[#This Row],[Rarity]]="Rare",100,IF(t_card_list[[#This Row],[Rarity]]="Epic",400,IF(t_card_list[[#This Row],[Rarity]]="Legendary",1600,0))))</f>
        <v>100</v>
      </c>
      <c r="O224" t="str">
        <f>IF(N224&gt;0,(N224-t_card_list[[#This Row],[Num]])*M224,"")</f>
        <v/>
      </c>
    </row>
    <row r="225" spans="1:15" x14ac:dyDescent="0.25">
      <c r="A225" s="5"/>
      <c r="B225" t="s">
        <v>26</v>
      </c>
      <c r="C225" t="s">
        <v>440</v>
      </c>
      <c r="D225" t="s">
        <v>0</v>
      </c>
      <c r="E225" t="s">
        <v>29</v>
      </c>
      <c r="F225" t="s">
        <v>323</v>
      </c>
      <c r="H225" s="4">
        <v>4</v>
      </c>
      <c r="I225" s="4"/>
      <c r="J225" s="4"/>
      <c r="K225" t="s">
        <v>441</v>
      </c>
      <c r="M225">
        <f>IF(t_card_list[[#This Row],[Rarity]]="Common",40,IF(t_card_list[[#This Row],[Rarity]]="Rare",100,IF(t_card_list[[#This Row],[Rarity]]="Epic",400,IF(t_card_list[[#This Row],[Rarity]]="Legendary",1600,0))))</f>
        <v>40</v>
      </c>
      <c r="O225" t="str">
        <f>IF(N225&gt;0,(N225-t_card_list[[#This Row],[Num]])*M225,"")</f>
        <v/>
      </c>
    </row>
    <row r="226" spans="1:15" x14ac:dyDescent="0.25">
      <c r="A226" s="5">
        <v>1</v>
      </c>
      <c r="B226" t="s">
        <v>26</v>
      </c>
      <c r="C226" t="s">
        <v>456</v>
      </c>
      <c r="D226" t="s">
        <v>0</v>
      </c>
      <c r="E226" t="s">
        <v>34</v>
      </c>
      <c r="F226" t="s">
        <v>30</v>
      </c>
      <c r="H226" s="4">
        <v>4</v>
      </c>
      <c r="I226" s="4">
        <v>3</v>
      </c>
      <c r="J226" s="4">
        <v>3</v>
      </c>
      <c r="K226" t="s">
        <v>457</v>
      </c>
      <c r="M226">
        <f>IF(t_card_list[[#This Row],[Rarity]]="Common",40,IF(t_card_list[[#This Row],[Rarity]]="Rare",100,IF(t_card_list[[#This Row],[Rarity]]="Epic",400,IF(t_card_list[[#This Row],[Rarity]]="Legendary",1600,0))))</f>
        <v>100</v>
      </c>
      <c r="O226" t="str">
        <f>IF(N226&gt;0,(N226-t_card_list[[#This Row],[Num]])*M226,"")</f>
        <v/>
      </c>
    </row>
    <row r="227" spans="1:15" x14ac:dyDescent="0.25">
      <c r="A227" s="5"/>
      <c r="B227" t="s">
        <v>42</v>
      </c>
      <c r="C227" t="s">
        <v>458</v>
      </c>
      <c r="D227" t="s">
        <v>0</v>
      </c>
      <c r="E227" t="s">
        <v>42</v>
      </c>
      <c r="F227" t="s">
        <v>323</v>
      </c>
      <c r="H227" s="4">
        <v>4</v>
      </c>
      <c r="I227" s="4"/>
      <c r="J227" s="4"/>
      <c r="K227" t="s">
        <v>459</v>
      </c>
      <c r="M227">
        <f>IF(t_card_list[[#This Row],[Rarity]]="Common",40,IF(t_card_list[[#This Row],[Rarity]]="Rare",100,IF(t_card_list[[#This Row],[Rarity]]="Epic",400,IF(t_card_list[[#This Row],[Rarity]]="Legendary",1600,0))))</f>
        <v>0</v>
      </c>
      <c r="O227" t="str">
        <f>IF(N227&gt;0,(N227-t_card_list[[#This Row],[Num]])*M227,"")</f>
        <v/>
      </c>
    </row>
    <row r="228" spans="1:15" x14ac:dyDescent="0.25">
      <c r="A228" s="5"/>
      <c r="B228" t="s">
        <v>42</v>
      </c>
      <c r="C228" t="s">
        <v>460</v>
      </c>
      <c r="D228" t="s">
        <v>0</v>
      </c>
      <c r="E228" t="s">
        <v>42</v>
      </c>
      <c r="F228" t="s">
        <v>323</v>
      </c>
      <c r="H228" s="4">
        <v>4</v>
      </c>
      <c r="I228" s="4"/>
      <c r="J228" s="4"/>
      <c r="K228" t="s">
        <v>461</v>
      </c>
      <c r="M228">
        <f>IF(t_card_list[[#This Row],[Rarity]]="Common",40,IF(t_card_list[[#This Row],[Rarity]]="Rare",100,IF(t_card_list[[#This Row],[Rarity]]="Epic",400,IF(t_card_list[[#This Row],[Rarity]]="Legendary",1600,0))))</f>
        <v>0</v>
      </c>
      <c r="O228" t="str">
        <f>IF(N228&gt;0,(N228-t_card_list[[#This Row],[Num]])*M228,"")</f>
        <v/>
      </c>
    </row>
    <row r="229" spans="1:15" x14ac:dyDescent="0.25">
      <c r="A229" s="5"/>
      <c r="B229" t="s">
        <v>42</v>
      </c>
      <c r="C229" t="s">
        <v>462</v>
      </c>
      <c r="D229" t="s">
        <v>0</v>
      </c>
      <c r="E229" t="s">
        <v>42</v>
      </c>
      <c r="F229" t="s">
        <v>30</v>
      </c>
      <c r="H229" s="4">
        <v>4</v>
      </c>
      <c r="I229" s="4">
        <v>3</v>
      </c>
      <c r="J229" s="4">
        <v>6</v>
      </c>
      <c r="K229" t="s">
        <v>463</v>
      </c>
      <c r="M229">
        <f>IF(t_card_list[[#This Row],[Rarity]]="Common",40,IF(t_card_list[[#This Row],[Rarity]]="Rare",100,IF(t_card_list[[#This Row],[Rarity]]="Epic",400,IF(t_card_list[[#This Row],[Rarity]]="Legendary",1600,0))))</f>
        <v>0</v>
      </c>
      <c r="O229" t="str">
        <f>IF(N229&gt;0,(N229-t_card_list[[#This Row],[Num]])*M229,"")</f>
        <v/>
      </c>
    </row>
    <row r="230" spans="1:15" x14ac:dyDescent="0.25">
      <c r="A230" s="5"/>
      <c r="B230" t="s">
        <v>26</v>
      </c>
      <c r="C230" t="s">
        <v>464</v>
      </c>
      <c r="D230" t="s">
        <v>0</v>
      </c>
      <c r="E230" t="s">
        <v>34</v>
      </c>
      <c r="F230" t="s">
        <v>323</v>
      </c>
      <c r="H230" s="4">
        <v>6</v>
      </c>
      <c r="I230" s="4"/>
      <c r="J230" s="4"/>
      <c r="K230" t="s">
        <v>465</v>
      </c>
      <c r="M230">
        <f>IF(t_card_list[[#This Row],[Rarity]]="Common",40,IF(t_card_list[[#This Row],[Rarity]]="Rare",100,IF(t_card_list[[#This Row],[Rarity]]="Epic",400,IF(t_card_list[[#This Row],[Rarity]]="Legendary",1600,0))))</f>
        <v>100</v>
      </c>
      <c r="O230" t="str">
        <f>IF(N230&gt;0,(N230-t_card_list[[#This Row],[Num]])*M230,"")</f>
        <v/>
      </c>
    </row>
    <row r="231" spans="1:15" x14ac:dyDescent="0.25">
      <c r="A231" s="5"/>
      <c r="B231" t="s">
        <v>26</v>
      </c>
      <c r="C231" t="s">
        <v>466</v>
      </c>
      <c r="D231" t="s">
        <v>0</v>
      </c>
      <c r="E231" t="s">
        <v>83</v>
      </c>
      <c r="F231" t="s">
        <v>30</v>
      </c>
      <c r="H231" s="4">
        <v>7</v>
      </c>
      <c r="I231" s="4">
        <v>5</v>
      </c>
      <c r="J231" s="4">
        <v>7</v>
      </c>
      <c r="K231" t="s">
        <v>467</v>
      </c>
      <c r="M231">
        <f>IF(t_card_list[[#This Row],[Rarity]]="Common",40,IF(t_card_list[[#This Row],[Rarity]]="Rare",100,IF(t_card_list[[#This Row],[Rarity]]="Epic",400,IF(t_card_list[[#This Row],[Rarity]]="Legendary",1600,0))))</f>
        <v>1600</v>
      </c>
      <c r="O231" t="str">
        <f>IF(N231&gt;0,(N231-t_card_list[[#This Row],[Num]])*M231,"")</f>
        <v/>
      </c>
    </row>
    <row r="232" spans="1:15" x14ac:dyDescent="0.25">
      <c r="A232" s="5"/>
      <c r="B232" t="s">
        <v>42</v>
      </c>
      <c r="C232" t="s">
        <v>468</v>
      </c>
      <c r="D232" t="s">
        <v>0</v>
      </c>
      <c r="E232" t="s">
        <v>42</v>
      </c>
      <c r="F232" t="s">
        <v>323</v>
      </c>
      <c r="H232" s="4">
        <v>7</v>
      </c>
      <c r="I232" s="4"/>
      <c r="J232" s="4"/>
      <c r="K232" t="s">
        <v>469</v>
      </c>
      <c r="M232">
        <f>IF(t_card_list[[#This Row],[Rarity]]="Common",40,IF(t_card_list[[#This Row],[Rarity]]="Rare",100,IF(t_card_list[[#This Row],[Rarity]]="Epic",400,IF(t_card_list[[#This Row],[Rarity]]="Legendary",1600,0))))</f>
        <v>0</v>
      </c>
      <c r="O232" t="str">
        <f>IF(N232&gt;0,(N232-t_card_list[[#This Row],[Num]])*M232,"")</f>
        <v/>
      </c>
    </row>
    <row r="233" spans="1:15" x14ac:dyDescent="0.25">
      <c r="A233" s="5"/>
      <c r="B233" t="s">
        <v>26</v>
      </c>
      <c r="C233" t="s">
        <v>470</v>
      </c>
      <c r="D233" t="s">
        <v>0</v>
      </c>
      <c r="E233" t="s">
        <v>51</v>
      </c>
      <c r="F233" t="s">
        <v>323</v>
      </c>
      <c r="H233" s="4">
        <v>8</v>
      </c>
      <c r="I233" s="4"/>
      <c r="J233" s="4"/>
      <c r="K233" t="s">
        <v>471</v>
      </c>
      <c r="M233">
        <f>IF(t_card_list[[#This Row],[Rarity]]="Common",40,IF(t_card_list[[#This Row],[Rarity]]="Rare",100,IF(t_card_list[[#This Row],[Rarity]]="Epic",400,IF(t_card_list[[#This Row],[Rarity]]="Legendary",1600,0))))</f>
        <v>400</v>
      </c>
      <c r="O233" t="str">
        <f>IF(N233&gt;0,(N233-t_card_list[[#This Row],[Num]])*M233,"")</f>
        <v/>
      </c>
    </row>
    <row r="234" spans="1:15" x14ac:dyDescent="0.25">
      <c r="A234" s="5"/>
      <c r="B234" t="s">
        <v>42</v>
      </c>
      <c r="C234" t="s">
        <v>472</v>
      </c>
      <c r="D234" t="s">
        <v>9</v>
      </c>
      <c r="E234" t="s">
        <v>42</v>
      </c>
      <c r="F234" t="s">
        <v>323</v>
      </c>
      <c r="H234" s="4">
        <v>1</v>
      </c>
      <c r="I234" s="4"/>
      <c r="J234" s="4"/>
      <c r="K234" t="s">
        <v>473</v>
      </c>
      <c r="M234">
        <f>IF(t_card_list[[#This Row],[Rarity]]="Common",40,IF(t_card_list[[#This Row],[Rarity]]="Rare",100,IF(t_card_list[[#This Row],[Rarity]]="Epic",400,IF(t_card_list[[#This Row],[Rarity]]="Legendary",1600,0))))</f>
        <v>0</v>
      </c>
      <c r="O234" t="str">
        <f>IF(N234&gt;0,(N234-t_card_list[[#This Row],[Num]])*M234,"")</f>
        <v/>
      </c>
    </row>
    <row r="235" spans="1:15" x14ac:dyDescent="0.25">
      <c r="A235" s="5">
        <v>2</v>
      </c>
      <c r="B235" t="s">
        <v>26</v>
      </c>
      <c r="C235" t="s">
        <v>474</v>
      </c>
      <c r="D235" t="s">
        <v>9</v>
      </c>
      <c r="E235" t="s">
        <v>29</v>
      </c>
      <c r="F235" t="s">
        <v>323</v>
      </c>
      <c r="H235" s="4">
        <v>1</v>
      </c>
      <c r="I235" s="4"/>
      <c r="J235" s="4"/>
      <c r="K235" t="s">
        <v>475</v>
      </c>
      <c r="M235">
        <f>IF(t_card_list[[#This Row],[Rarity]]="Common",40,IF(t_card_list[[#This Row],[Rarity]]="Rare",100,IF(t_card_list[[#This Row],[Rarity]]="Epic",400,IF(t_card_list[[#This Row],[Rarity]]="Legendary",1600,0))))</f>
        <v>40</v>
      </c>
      <c r="O235" t="str">
        <f>IF(N235&gt;0,(N235-t_card_list[[#This Row],[Num]])*M235,"")</f>
        <v/>
      </c>
    </row>
    <row r="236" spans="1:15" x14ac:dyDescent="0.25">
      <c r="A236" s="5">
        <v>2</v>
      </c>
      <c r="B236" t="s">
        <v>26</v>
      </c>
      <c r="C236" t="s">
        <v>476</v>
      </c>
      <c r="D236" t="s">
        <v>9</v>
      </c>
      <c r="E236" t="s">
        <v>29</v>
      </c>
      <c r="F236" t="s">
        <v>323</v>
      </c>
      <c r="H236" s="4">
        <v>1</v>
      </c>
      <c r="I236" s="4"/>
      <c r="J236" s="4"/>
      <c r="K236" t="s">
        <v>477</v>
      </c>
      <c r="M236">
        <f>IF(t_card_list[[#This Row],[Rarity]]="Common",40,IF(t_card_list[[#This Row],[Rarity]]="Rare",100,IF(t_card_list[[#This Row],[Rarity]]="Epic",400,IF(t_card_list[[#This Row],[Rarity]]="Legendary",1600,0))))</f>
        <v>40</v>
      </c>
      <c r="O236" t="str">
        <f>IF(N236&gt;0,(N236-t_card_list[[#This Row],[Num]])*M236,"")</f>
        <v/>
      </c>
    </row>
    <row r="237" spans="1:15" x14ac:dyDescent="0.25">
      <c r="A237" s="5"/>
      <c r="B237" t="s">
        <v>42</v>
      </c>
      <c r="C237" t="s">
        <v>478</v>
      </c>
      <c r="D237" t="s">
        <v>9</v>
      </c>
      <c r="E237" t="s">
        <v>42</v>
      </c>
      <c r="F237" t="s">
        <v>323</v>
      </c>
      <c r="H237" s="4">
        <v>1</v>
      </c>
      <c r="I237" s="4"/>
      <c r="J237" s="4"/>
      <c r="K237" t="s">
        <v>479</v>
      </c>
      <c r="M237">
        <f>IF(t_card_list[[#This Row],[Rarity]]="Common",40,IF(t_card_list[[#This Row],[Rarity]]="Rare",100,IF(t_card_list[[#This Row],[Rarity]]="Epic",400,IF(t_card_list[[#This Row],[Rarity]]="Legendary",1600,0))))</f>
        <v>0</v>
      </c>
      <c r="O237" t="str">
        <f>IF(N237&gt;0,(N237-t_card_list[[#This Row],[Num]])*M237,"")</f>
        <v/>
      </c>
    </row>
    <row r="238" spans="1:15" x14ac:dyDescent="0.25">
      <c r="A238" s="5"/>
      <c r="B238" t="s">
        <v>42</v>
      </c>
      <c r="C238" t="s">
        <v>480</v>
      </c>
      <c r="D238" t="s">
        <v>9</v>
      </c>
      <c r="E238" t="s">
        <v>42</v>
      </c>
      <c r="F238" t="s">
        <v>323</v>
      </c>
      <c r="H238" s="4">
        <v>1</v>
      </c>
      <c r="I238" s="4"/>
      <c r="J238" s="4"/>
      <c r="K238" t="s">
        <v>481</v>
      </c>
      <c r="M238">
        <f>IF(t_card_list[[#This Row],[Rarity]]="Common",40,IF(t_card_list[[#This Row],[Rarity]]="Rare",100,IF(t_card_list[[#This Row],[Rarity]]="Epic",400,IF(t_card_list[[#This Row],[Rarity]]="Legendary",1600,0))))</f>
        <v>0</v>
      </c>
      <c r="O238" t="str">
        <f>IF(N238&gt;0,(N238-t_card_list[[#This Row],[Num]])*M238,"")</f>
        <v/>
      </c>
    </row>
    <row r="239" spans="1:15" x14ac:dyDescent="0.25">
      <c r="A239" s="5"/>
      <c r="B239" t="s">
        <v>42</v>
      </c>
      <c r="C239" t="s">
        <v>482</v>
      </c>
      <c r="D239" t="s">
        <v>9</v>
      </c>
      <c r="E239" t="s">
        <v>42</v>
      </c>
      <c r="F239" t="s">
        <v>403</v>
      </c>
      <c r="H239" s="4">
        <v>1</v>
      </c>
      <c r="I239" s="4">
        <v>1</v>
      </c>
      <c r="J239" s="4">
        <v>4</v>
      </c>
      <c r="M239">
        <f>IF(t_card_list[[#This Row],[Rarity]]="Common",40,IF(t_card_list[[#This Row],[Rarity]]="Rare",100,IF(t_card_list[[#This Row],[Rarity]]="Epic",400,IF(t_card_list[[#This Row],[Rarity]]="Legendary",1600,0))))</f>
        <v>0</v>
      </c>
      <c r="O239" t="str">
        <f>IF(N239&gt;0,(N239-t_card_list[[#This Row],[Num]])*M239,"")</f>
        <v/>
      </c>
    </row>
    <row r="240" spans="1:15" x14ac:dyDescent="0.25">
      <c r="A240" s="5">
        <v>2</v>
      </c>
      <c r="B240" t="s">
        <v>26</v>
      </c>
      <c r="C240" t="s">
        <v>483</v>
      </c>
      <c r="D240" t="s">
        <v>9</v>
      </c>
      <c r="E240" t="s">
        <v>29</v>
      </c>
      <c r="F240" t="s">
        <v>323</v>
      </c>
      <c r="H240" s="4">
        <v>1</v>
      </c>
      <c r="I240" s="4"/>
      <c r="J240" s="4"/>
      <c r="K240" t="s">
        <v>484</v>
      </c>
      <c r="M240">
        <f>IF(t_card_list[[#This Row],[Rarity]]="Common",40,IF(t_card_list[[#This Row],[Rarity]]="Rare",100,IF(t_card_list[[#This Row],[Rarity]]="Epic",400,IF(t_card_list[[#This Row],[Rarity]]="Legendary",1600,0))))</f>
        <v>40</v>
      </c>
      <c r="O240" t="str">
        <f>IF(N240&gt;0,(N240-t_card_list[[#This Row],[Num]])*M240,"")</f>
        <v/>
      </c>
    </row>
    <row r="241" spans="1:15" x14ac:dyDescent="0.25">
      <c r="A241" s="5">
        <v>2</v>
      </c>
      <c r="B241" t="s">
        <v>26</v>
      </c>
      <c r="C241" t="s">
        <v>485</v>
      </c>
      <c r="D241" t="s">
        <v>9</v>
      </c>
      <c r="E241" t="s">
        <v>29</v>
      </c>
      <c r="F241" t="s">
        <v>323</v>
      </c>
      <c r="H241" s="4">
        <v>1</v>
      </c>
      <c r="I241" s="4"/>
      <c r="J241" s="4"/>
      <c r="K241" t="s">
        <v>486</v>
      </c>
      <c r="M241">
        <f>IF(t_card_list[[#This Row],[Rarity]]="Common",40,IF(t_card_list[[#This Row],[Rarity]]="Rare",100,IF(t_card_list[[#This Row],[Rarity]]="Epic",400,IF(t_card_list[[#This Row],[Rarity]]="Legendary",1600,0))))</f>
        <v>40</v>
      </c>
      <c r="O241" t="str">
        <f>IF(N241&gt;0,(N241-t_card_list[[#This Row],[Num]])*M241,"")</f>
        <v/>
      </c>
    </row>
    <row r="242" spans="1:15" x14ac:dyDescent="0.25">
      <c r="A242" s="5">
        <v>1</v>
      </c>
      <c r="B242" t="s">
        <v>26</v>
      </c>
      <c r="C242" t="s">
        <v>487</v>
      </c>
      <c r="D242" t="s">
        <v>9</v>
      </c>
      <c r="E242" t="s">
        <v>29</v>
      </c>
      <c r="F242" t="s">
        <v>323</v>
      </c>
      <c r="H242" s="4">
        <v>1</v>
      </c>
      <c r="I242" s="4"/>
      <c r="J242" s="4"/>
      <c r="K242" t="s">
        <v>488</v>
      </c>
      <c r="M242">
        <f>IF(t_card_list[[#This Row],[Rarity]]="Common",40,IF(t_card_list[[#This Row],[Rarity]]="Rare",100,IF(t_card_list[[#This Row],[Rarity]]="Epic",400,IF(t_card_list[[#This Row],[Rarity]]="Legendary",1600,0))))</f>
        <v>40</v>
      </c>
      <c r="O242" t="str">
        <f>IF(N242&gt;0,(N242-t_card_list[[#This Row],[Num]])*M242,"")</f>
        <v/>
      </c>
    </row>
    <row r="243" spans="1:15" x14ac:dyDescent="0.25">
      <c r="A243" s="5">
        <v>2</v>
      </c>
      <c r="B243" t="s">
        <v>26</v>
      </c>
      <c r="C243" t="s">
        <v>489</v>
      </c>
      <c r="D243" t="s">
        <v>9</v>
      </c>
      <c r="E243" t="s">
        <v>29</v>
      </c>
      <c r="F243" t="s">
        <v>30</v>
      </c>
      <c r="H243" s="4">
        <v>2</v>
      </c>
      <c r="I243" s="4">
        <v>2</v>
      </c>
      <c r="J243" s="4">
        <v>2</v>
      </c>
      <c r="K243" t="s">
        <v>490</v>
      </c>
      <c r="M243">
        <f>IF(t_card_list[[#This Row],[Rarity]]="Common",40,IF(t_card_list[[#This Row],[Rarity]]="Rare",100,IF(t_card_list[[#This Row],[Rarity]]="Epic",400,IF(t_card_list[[#This Row],[Rarity]]="Legendary",1600,0))))</f>
        <v>40</v>
      </c>
      <c r="O243" t="str">
        <f>IF(N243&gt;0,(N243-t_card_list[[#This Row],[Num]])*M243,"")</f>
        <v/>
      </c>
    </row>
    <row r="244" spans="1:15" x14ac:dyDescent="0.25">
      <c r="A244" s="5">
        <v>1</v>
      </c>
      <c r="B244" t="s">
        <v>26</v>
      </c>
      <c r="C244" t="s">
        <v>491</v>
      </c>
      <c r="D244" t="s">
        <v>9</v>
      </c>
      <c r="E244" t="s">
        <v>34</v>
      </c>
      <c r="F244" t="s">
        <v>323</v>
      </c>
      <c r="H244" s="4">
        <v>2</v>
      </c>
      <c r="I244" s="4"/>
      <c r="J244" s="4"/>
      <c r="K244" t="s">
        <v>492</v>
      </c>
      <c r="M244">
        <f>IF(t_card_list[[#This Row],[Rarity]]="Common",40,IF(t_card_list[[#This Row],[Rarity]]="Rare",100,IF(t_card_list[[#This Row],[Rarity]]="Epic",400,IF(t_card_list[[#This Row],[Rarity]]="Legendary",1600,0))))</f>
        <v>100</v>
      </c>
      <c r="O244" t="str">
        <f>IF(N244&gt;0,(N244-t_card_list[[#This Row],[Num]])*M244,"")</f>
        <v/>
      </c>
    </row>
    <row r="245" spans="1:15" x14ac:dyDescent="0.25">
      <c r="A245" s="5"/>
      <c r="B245" t="s">
        <v>26</v>
      </c>
      <c r="C245" t="s">
        <v>493</v>
      </c>
      <c r="D245" t="s">
        <v>9</v>
      </c>
      <c r="E245" t="s">
        <v>34</v>
      </c>
      <c r="F245" t="s">
        <v>323</v>
      </c>
      <c r="H245" s="4">
        <v>2</v>
      </c>
      <c r="I245" s="4"/>
      <c r="J245" s="4"/>
      <c r="K245" t="s">
        <v>494</v>
      </c>
      <c r="M245">
        <f>IF(t_card_list[[#This Row],[Rarity]]="Common",40,IF(t_card_list[[#This Row],[Rarity]]="Rare",100,IF(t_card_list[[#This Row],[Rarity]]="Epic",400,IF(t_card_list[[#This Row],[Rarity]]="Legendary",1600,0))))</f>
        <v>100</v>
      </c>
      <c r="O245" t="str">
        <f>IF(N245&gt;0,(N245-t_card_list[[#This Row],[Num]])*M245,"")</f>
        <v/>
      </c>
    </row>
    <row r="246" spans="1:15" x14ac:dyDescent="0.25">
      <c r="A246" s="5"/>
      <c r="B246" t="s">
        <v>42</v>
      </c>
      <c r="C246" t="s">
        <v>495</v>
      </c>
      <c r="D246" t="s">
        <v>9</v>
      </c>
      <c r="E246" t="s">
        <v>42</v>
      </c>
      <c r="F246" t="s">
        <v>323</v>
      </c>
      <c r="H246" s="4">
        <v>2</v>
      </c>
      <c r="I246" s="4"/>
      <c r="J246" s="4"/>
      <c r="K246" t="s">
        <v>496</v>
      </c>
      <c r="M246">
        <f>IF(t_card_list[[#This Row],[Rarity]]="Common",40,IF(t_card_list[[#This Row],[Rarity]]="Rare",100,IF(t_card_list[[#This Row],[Rarity]]="Epic",400,IF(t_card_list[[#This Row],[Rarity]]="Legendary",1600,0))))</f>
        <v>0</v>
      </c>
      <c r="O246" t="str">
        <f>IF(N246&gt;0,(N246-t_card_list[[#This Row],[Num]])*M246,"")</f>
        <v/>
      </c>
    </row>
    <row r="247" spans="1:15" x14ac:dyDescent="0.25">
      <c r="A247" s="5">
        <v>2</v>
      </c>
      <c r="B247" t="s">
        <v>26</v>
      </c>
      <c r="C247" t="s">
        <v>497</v>
      </c>
      <c r="D247" t="s">
        <v>9</v>
      </c>
      <c r="E247" t="s">
        <v>34</v>
      </c>
      <c r="F247" t="s">
        <v>30</v>
      </c>
      <c r="H247" s="4">
        <v>3</v>
      </c>
      <c r="I247" s="4">
        <v>3</v>
      </c>
      <c r="J247" s="4">
        <v>3</v>
      </c>
      <c r="K247" t="s">
        <v>498</v>
      </c>
      <c r="M247">
        <f>IF(t_card_list[[#This Row],[Rarity]]="Common",40,IF(t_card_list[[#This Row],[Rarity]]="Rare",100,IF(t_card_list[[#This Row],[Rarity]]="Epic",400,IF(t_card_list[[#This Row],[Rarity]]="Legendary",1600,0))))</f>
        <v>100</v>
      </c>
      <c r="O247" t="str">
        <f>IF(N247&gt;0,(N247-t_card_list[[#This Row],[Num]])*M247,"")</f>
        <v/>
      </c>
    </row>
    <row r="248" spans="1:15" x14ac:dyDescent="0.25">
      <c r="A248" s="5"/>
      <c r="B248" t="s">
        <v>26</v>
      </c>
      <c r="C248" t="s">
        <v>499</v>
      </c>
      <c r="D248" t="s">
        <v>9</v>
      </c>
      <c r="E248" t="s">
        <v>51</v>
      </c>
      <c r="F248" t="s">
        <v>403</v>
      </c>
      <c r="H248" s="4">
        <v>3</v>
      </c>
      <c r="I248" s="4">
        <v>1</v>
      </c>
      <c r="J248" s="4">
        <v>5</v>
      </c>
      <c r="K248" t="s">
        <v>500</v>
      </c>
      <c r="M248">
        <f>IF(t_card_list[[#This Row],[Rarity]]="Common",40,IF(t_card_list[[#This Row],[Rarity]]="Rare",100,IF(t_card_list[[#This Row],[Rarity]]="Epic",400,IF(t_card_list[[#This Row],[Rarity]]="Legendary",1600,0))))</f>
        <v>400</v>
      </c>
      <c r="O248" t="str">
        <f>IF(N248&gt;0,(N248-t_card_list[[#This Row],[Num]])*M248,"")</f>
        <v/>
      </c>
    </row>
    <row r="249" spans="1:15" x14ac:dyDescent="0.25">
      <c r="A249" s="5"/>
      <c r="B249" t="s">
        <v>42</v>
      </c>
      <c r="C249" t="s">
        <v>501</v>
      </c>
      <c r="D249" t="s">
        <v>9</v>
      </c>
      <c r="E249" t="s">
        <v>42</v>
      </c>
      <c r="F249" t="s">
        <v>323</v>
      </c>
      <c r="H249" s="4">
        <v>4</v>
      </c>
      <c r="I249" s="4"/>
      <c r="J249" s="4"/>
      <c r="K249" t="s">
        <v>502</v>
      </c>
      <c r="M249">
        <f>IF(t_card_list[[#This Row],[Rarity]]="Common",40,IF(t_card_list[[#This Row],[Rarity]]="Rare",100,IF(t_card_list[[#This Row],[Rarity]]="Epic",400,IF(t_card_list[[#This Row],[Rarity]]="Legendary",1600,0))))</f>
        <v>0</v>
      </c>
      <c r="O249" t="str">
        <f>IF(N249&gt;0,(N249-t_card_list[[#This Row],[Num]])*M249,"")</f>
        <v/>
      </c>
    </row>
    <row r="250" spans="1:15" x14ac:dyDescent="0.25">
      <c r="A250" s="5"/>
      <c r="B250" t="s">
        <v>42</v>
      </c>
      <c r="C250" t="s">
        <v>503</v>
      </c>
      <c r="D250" t="s">
        <v>9</v>
      </c>
      <c r="E250" t="s">
        <v>42</v>
      </c>
      <c r="F250" t="s">
        <v>323</v>
      </c>
      <c r="H250" s="4">
        <v>4</v>
      </c>
      <c r="I250" s="4"/>
      <c r="J250" s="4"/>
      <c r="K250" t="s">
        <v>504</v>
      </c>
      <c r="M250">
        <f>IF(t_card_list[[#This Row],[Rarity]]="Common",40,IF(t_card_list[[#This Row],[Rarity]]="Rare",100,IF(t_card_list[[#This Row],[Rarity]]="Epic",400,IF(t_card_list[[#This Row],[Rarity]]="Legendary",1600,0))))</f>
        <v>0</v>
      </c>
      <c r="O250" t="str">
        <f>IF(N250&gt;0,(N250-t_card_list[[#This Row],[Num]])*M250,"")</f>
        <v/>
      </c>
    </row>
    <row r="251" spans="1:15" x14ac:dyDescent="0.25">
      <c r="A251" s="5"/>
      <c r="B251" t="s">
        <v>42</v>
      </c>
      <c r="C251" t="s">
        <v>505</v>
      </c>
      <c r="D251" t="s">
        <v>9</v>
      </c>
      <c r="E251" t="s">
        <v>42</v>
      </c>
      <c r="F251" t="s">
        <v>323</v>
      </c>
      <c r="H251" s="4">
        <v>4</v>
      </c>
      <c r="I251" s="4"/>
      <c r="J251" s="4"/>
      <c r="K251" t="s">
        <v>506</v>
      </c>
      <c r="M251">
        <f>IF(t_card_list[[#This Row],[Rarity]]="Common",40,IF(t_card_list[[#This Row],[Rarity]]="Rare",100,IF(t_card_list[[#This Row],[Rarity]]="Epic",400,IF(t_card_list[[#This Row],[Rarity]]="Legendary",1600,0))))</f>
        <v>0</v>
      </c>
      <c r="O251" t="str">
        <f>IF(N251&gt;0,(N251-t_card_list[[#This Row],[Num]])*M251,"")</f>
        <v/>
      </c>
    </row>
    <row r="252" spans="1:15" x14ac:dyDescent="0.25">
      <c r="A252" s="5"/>
      <c r="B252" t="s">
        <v>42</v>
      </c>
      <c r="C252" t="s">
        <v>507</v>
      </c>
      <c r="D252" t="s">
        <v>9</v>
      </c>
      <c r="E252" t="s">
        <v>42</v>
      </c>
      <c r="F252" t="s">
        <v>403</v>
      </c>
      <c r="H252" s="4">
        <v>4</v>
      </c>
      <c r="I252" s="4">
        <v>4</v>
      </c>
      <c r="J252" s="4">
        <v>2</v>
      </c>
      <c r="K252" t="s">
        <v>508</v>
      </c>
      <c r="M252">
        <f>IF(t_card_list[[#This Row],[Rarity]]="Common",40,IF(t_card_list[[#This Row],[Rarity]]="Rare",100,IF(t_card_list[[#This Row],[Rarity]]="Epic",400,IF(t_card_list[[#This Row],[Rarity]]="Legendary",1600,0))))</f>
        <v>0</v>
      </c>
      <c r="O252" t="str">
        <f>IF(N252&gt;0,(N252-t_card_list[[#This Row],[Num]])*M252,"")</f>
        <v/>
      </c>
    </row>
    <row r="253" spans="1:15" x14ac:dyDescent="0.25">
      <c r="A253" s="5"/>
      <c r="B253" t="s">
        <v>26</v>
      </c>
      <c r="C253" t="s">
        <v>509</v>
      </c>
      <c r="D253" t="s">
        <v>9</v>
      </c>
      <c r="E253" t="s">
        <v>34</v>
      </c>
      <c r="F253" t="s">
        <v>323</v>
      </c>
      <c r="H253" s="4">
        <v>5</v>
      </c>
      <c r="I253" s="4"/>
      <c r="J253" s="4"/>
      <c r="K253" t="s">
        <v>510</v>
      </c>
      <c r="M253">
        <f>IF(t_card_list[[#This Row],[Rarity]]="Common",40,IF(t_card_list[[#This Row],[Rarity]]="Rare",100,IF(t_card_list[[#This Row],[Rarity]]="Epic",400,IF(t_card_list[[#This Row],[Rarity]]="Legendary",1600,0))))</f>
        <v>100</v>
      </c>
      <c r="O253" t="str">
        <f>IF(N253&gt;0,(N253-t_card_list[[#This Row],[Num]])*M253,"")</f>
        <v/>
      </c>
    </row>
    <row r="254" spans="1:15" x14ac:dyDescent="0.25">
      <c r="A254" s="5"/>
      <c r="B254" t="s">
        <v>26</v>
      </c>
      <c r="C254" t="s">
        <v>511</v>
      </c>
      <c r="D254" t="s">
        <v>9</v>
      </c>
      <c r="E254" t="s">
        <v>34</v>
      </c>
      <c r="F254" t="s">
        <v>323</v>
      </c>
      <c r="H254" s="4">
        <v>5</v>
      </c>
      <c r="I254" s="4"/>
      <c r="J254" s="4"/>
      <c r="K254" t="s">
        <v>512</v>
      </c>
      <c r="M254">
        <f>IF(t_card_list[[#This Row],[Rarity]]="Common",40,IF(t_card_list[[#This Row],[Rarity]]="Rare",100,IF(t_card_list[[#This Row],[Rarity]]="Epic",400,IF(t_card_list[[#This Row],[Rarity]]="Legendary",1600,0))))</f>
        <v>100</v>
      </c>
      <c r="O254" t="str">
        <f>IF(N254&gt;0,(N254-t_card_list[[#This Row],[Num]])*M254,"")</f>
        <v/>
      </c>
    </row>
    <row r="255" spans="1:15" x14ac:dyDescent="0.25">
      <c r="A255" s="5"/>
      <c r="B255" t="s">
        <v>26</v>
      </c>
      <c r="C255" t="s">
        <v>513</v>
      </c>
      <c r="D255" t="s">
        <v>9</v>
      </c>
      <c r="E255" t="s">
        <v>51</v>
      </c>
      <c r="F255" t="s">
        <v>323</v>
      </c>
      <c r="H255" s="4">
        <v>6</v>
      </c>
      <c r="I255" s="4"/>
      <c r="J255" s="4"/>
      <c r="K255" t="s">
        <v>514</v>
      </c>
      <c r="M255">
        <f>IF(t_card_list[[#This Row],[Rarity]]="Common",40,IF(t_card_list[[#This Row],[Rarity]]="Rare",100,IF(t_card_list[[#This Row],[Rarity]]="Epic",400,IF(t_card_list[[#This Row],[Rarity]]="Legendary",1600,0))))</f>
        <v>400</v>
      </c>
      <c r="O255" t="str">
        <f>IF(N255&gt;0,(N255-t_card_list[[#This Row],[Num]])*M255,"")</f>
        <v/>
      </c>
    </row>
    <row r="256" spans="1:15" x14ac:dyDescent="0.25">
      <c r="A256" s="5"/>
      <c r="B256" t="s">
        <v>42</v>
      </c>
      <c r="C256" t="s">
        <v>515</v>
      </c>
      <c r="D256" t="s">
        <v>9</v>
      </c>
      <c r="E256" t="s">
        <v>42</v>
      </c>
      <c r="F256" t="s">
        <v>30</v>
      </c>
      <c r="H256" s="4">
        <v>7</v>
      </c>
      <c r="I256" s="4">
        <v>5</v>
      </c>
      <c r="J256" s="4">
        <v>6</v>
      </c>
      <c r="K256" t="s">
        <v>516</v>
      </c>
      <c r="M256">
        <f>IF(t_card_list[[#This Row],[Rarity]]="Common",40,IF(t_card_list[[#This Row],[Rarity]]="Rare",100,IF(t_card_list[[#This Row],[Rarity]]="Epic",400,IF(t_card_list[[#This Row],[Rarity]]="Legendary",1600,0))))</f>
        <v>0</v>
      </c>
      <c r="O256" t="str">
        <f>IF(N256&gt;0,(N256-t_card_list[[#This Row],[Num]])*M256,"")</f>
        <v/>
      </c>
    </row>
    <row r="257" spans="1:15" x14ac:dyDescent="0.25">
      <c r="A257" s="5"/>
      <c r="B257" t="s">
        <v>26</v>
      </c>
      <c r="C257" t="s">
        <v>517</v>
      </c>
      <c r="D257" t="s">
        <v>9</v>
      </c>
      <c r="E257" t="s">
        <v>51</v>
      </c>
      <c r="F257" t="s">
        <v>323</v>
      </c>
      <c r="H257" s="4">
        <v>8</v>
      </c>
      <c r="I257" s="4"/>
      <c r="J257" s="4"/>
      <c r="K257" t="s">
        <v>518</v>
      </c>
      <c r="M257">
        <f>IF(t_card_list[[#This Row],[Rarity]]="Common",40,IF(t_card_list[[#This Row],[Rarity]]="Rare",100,IF(t_card_list[[#This Row],[Rarity]]="Epic",400,IF(t_card_list[[#This Row],[Rarity]]="Legendary",1600,0))))</f>
        <v>400</v>
      </c>
      <c r="O257" t="str">
        <f>IF(N257&gt;0,(N257-t_card_list[[#This Row],[Num]])*M257,"")</f>
        <v/>
      </c>
    </row>
    <row r="258" spans="1:15" x14ac:dyDescent="0.25">
      <c r="A258" s="5"/>
      <c r="B258" t="s">
        <v>26</v>
      </c>
      <c r="C258" t="s">
        <v>519</v>
      </c>
      <c r="D258" t="s">
        <v>9</v>
      </c>
      <c r="E258" t="s">
        <v>83</v>
      </c>
      <c r="F258" t="s">
        <v>30</v>
      </c>
      <c r="H258" s="4">
        <v>8</v>
      </c>
      <c r="I258" s="4">
        <v>6</v>
      </c>
      <c r="J258" s="4">
        <v>6</v>
      </c>
      <c r="K258" t="s">
        <v>520</v>
      </c>
      <c r="M258">
        <f>IF(t_card_list[[#This Row],[Rarity]]="Common",40,IF(t_card_list[[#This Row],[Rarity]]="Rare",100,IF(t_card_list[[#This Row],[Rarity]]="Epic",400,IF(t_card_list[[#This Row],[Rarity]]="Legendary",1600,0))))</f>
        <v>1600</v>
      </c>
      <c r="O258" t="str">
        <f>IF(N258&gt;0,(N258-t_card_list[[#This Row],[Num]])*M258,"")</f>
        <v/>
      </c>
    </row>
    <row r="259" spans="1:15" x14ac:dyDescent="0.25">
      <c r="A259" s="5">
        <v>2</v>
      </c>
      <c r="B259" t="s">
        <v>26</v>
      </c>
      <c r="C259" t="s">
        <v>521</v>
      </c>
      <c r="D259" t="s">
        <v>11</v>
      </c>
      <c r="E259" t="s">
        <v>29</v>
      </c>
      <c r="F259" t="s">
        <v>323</v>
      </c>
      <c r="H259" s="4">
        <v>0</v>
      </c>
      <c r="I259" s="4"/>
      <c r="J259" s="4"/>
      <c r="K259" t="s">
        <v>522</v>
      </c>
      <c r="M259">
        <f>IF(t_card_list[[#This Row],[Rarity]]="Common",40,IF(t_card_list[[#This Row],[Rarity]]="Rare",100,IF(t_card_list[[#This Row],[Rarity]]="Epic",400,IF(t_card_list[[#This Row],[Rarity]]="Legendary",1600,0))))</f>
        <v>40</v>
      </c>
      <c r="O259" t="str">
        <f>IF(N259&gt;0,(N259-t_card_list[[#This Row],[Num]])*M259,"")</f>
        <v/>
      </c>
    </row>
    <row r="260" spans="1:15" x14ac:dyDescent="0.25">
      <c r="A260" s="5">
        <v>2</v>
      </c>
      <c r="B260" t="s">
        <v>26</v>
      </c>
      <c r="C260" t="s">
        <v>523</v>
      </c>
      <c r="D260" t="s">
        <v>11</v>
      </c>
      <c r="E260" t="s">
        <v>29</v>
      </c>
      <c r="F260" t="s">
        <v>323</v>
      </c>
      <c r="H260" s="4">
        <v>0</v>
      </c>
      <c r="I260" s="4"/>
      <c r="J260" s="4"/>
      <c r="K260" t="s">
        <v>524</v>
      </c>
      <c r="M260">
        <f>IF(t_card_list[[#This Row],[Rarity]]="Common",40,IF(t_card_list[[#This Row],[Rarity]]="Rare",100,IF(t_card_list[[#This Row],[Rarity]]="Epic",400,IF(t_card_list[[#This Row],[Rarity]]="Legendary",1600,0))))</f>
        <v>40</v>
      </c>
      <c r="O260" t="str">
        <f>IF(N260&gt;0,(N260-t_card_list[[#This Row],[Num]])*M260,"")</f>
        <v/>
      </c>
    </row>
    <row r="261" spans="1:15" x14ac:dyDescent="0.25">
      <c r="A261" s="5"/>
      <c r="B261" t="s">
        <v>42</v>
      </c>
      <c r="C261" t="s">
        <v>525</v>
      </c>
      <c r="D261" t="s">
        <v>11</v>
      </c>
      <c r="E261" t="s">
        <v>42</v>
      </c>
      <c r="F261" t="s">
        <v>323</v>
      </c>
      <c r="H261" s="4">
        <v>1</v>
      </c>
      <c r="I261" s="4"/>
      <c r="J261" s="4"/>
      <c r="K261" t="s">
        <v>375</v>
      </c>
      <c r="M261">
        <f>IF(t_card_list[[#This Row],[Rarity]]="Common",40,IF(t_card_list[[#This Row],[Rarity]]="Rare",100,IF(t_card_list[[#This Row],[Rarity]]="Epic",400,IF(t_card_list[[#This Row],[Rarity]]="Legendary",1600,0))))</f>
        <v>0</v>
      </c>
      <c r="O261" t="str">
        <f>IF(N261&gt;0,(N261-t_card_list[[#This Row],[Num]])*M261,"")</f>
        <v/>
      </c>
    </row>
    <row r="262" spans="1:15" x14ac:dyDescent="0.25">
      <c r="A262" s="5">
        <v>2</v>
      </c>
      <c r="B262" t="s">
        <v>26</v>
      </c>
      <c r="C262" t="s">
        <v>526</v>
      </c>
      <c r="D262" t="s">
        <v>11</v>
      </c>
      <c r="E262" t="s">
        <v>29</v>
      </c>
      <c r="F262" t="s">
        <v>323</v>
      </c>
      <c r="H262" s="4">
        <v>1</v>
      </c>
      <c r="I262" s="4"/>
      <c r="J262" s="4"/>
      <c r="K262" t="s">
        <v>527</v>
      </c>
      <c r="M262">
        <f>IF(t_card_list[[#This Row],[Rarity]]="Common",40,IF(t_card_list[[#This Row],[Rarity]]="Rare",100,IF(t_card_list[[#This Row],[Rarity]]="Epic",400,IF(t_card_list[[#This Row],[Rarity]]="Legendary",1600,0))))</f>
        <v>40</v>
      </c>
      <c r="O262" t="str">
        <f>IF(N262&gt;0,(N262-t_card_list[[#This Row],[Num]])*M262,"")</f>
        <v/>
      </c>
    </row>
    <row r="263" spans="1:15" x14ac:dyDescent="0.25">
      <c r="A263" s="5"/>
      <c r="B263" t="s">
        <v>42</v>
      </c>
      <c r="C263" t="s">
        <v>528</v>
      </c>
      <c r="D263" t="s">
        <v>11</v>
      </c>
      <c r="E263" t="s">
        <v>42</v>
      </c>
      <c r="F263" t="s">
        <v>323</v>
      </c>
      <c r="H263" s="4">
        <v>1</v>
      </c>
      <c r="I263" s="4"/>
      <c r="J263" s="4"/>
      <c r="K263" t="s">
        <v>529</v>
      </c>
      <c r="M263">
        <f>IF(t_card_list[[#This Row],[Rarity]]="Common",40,IF(t_card_list[[#This Row],[Rarity]]="Rare",100,IF(t_card_list[[#This Row],[Rarity]]="Epic",400,IF(t_card_list[[#This Row],[Rarity]]="Legendary",1600,0))))</f>
        <v>0</v>
      </c>
      <c r="O263" t="str">
        <f>IF(N263&gt;0,(N263-t_card_list[[#This Row],[Num]])*M263,"")</f>
        <v/>
      </c>
    </row>
    <row r="264" spans="1:15" x14ac:dyDescent="0.25">
      <c r="A264" s="5"/>
      <c r="B264" t="s">
        <v>42</v>
      </c>
      <c r="C264" t="s">
        <v>530</v>
      </c>
      <c r="D264" t="s">
        <v>11</v>
      </c>
      <c r="E264" t="s">
        <v>42</v>
      </c>
      <c r="F264" t="s">
        <v>30</v>
      </c>
      <c r="H264" s="4">
        <v>1</v>
      </c>
      <c r="I264" s="4">
        <v>1</v>
      </c>
      <c r="J264" s="4">
        <v>3</v>
      </c>
      <c r="K264" t="s">
        <v>531</v>
      </c>
      <c r="M264">
        <f>IF(t_card_list[[#This Row],[Rarity]]="Common",40,IF(t_card_list[[#This Row],[Rarity]]="Rare",100,IF(t_card_list[[#This Row],[Rarity]]="Epic",400,IF(t_card_list[[#This Row],[Rarity]]="Legendary",1600,0))))</f>
        <v>0</v>
      </c>
      <c r="O264" t="str">
        <f>IF(N264&gt;0,(N264-t_card_list[[#This Row],[Num]])*M264,"")</f>
        <v/>
      </c>
    </row>
    <row r="265" spans="1:15" x14ac:dyDescent="0.25">
      <c r="A265" s="5"/>
      <c r="B265" t="s">
        <v>42</v>
      </c>
      <c r="C265" t="s">
        <v>532</v>
      </c>
      <c r="D265" t="s">
        <v>11</v>
      </c>
      <c r="E265" t="s">
        <v>42</v>
      </c>
      <c r="F265" t="s">
        <v>323</v>
      </c>
      <c r="H265" s="4">
        <v>1</v>
      </c>
      <c r="I265" s="4"/>
      <c r="J265" s="4"/>
      <c r="K265" t="s">
        <v>533</v>
      </c>
      <c r="M265">
        <f>IF(t_card_list[[#This Row],[Rarity]]="Common",40,IF(t_card_list[[#This Row],[Rarity]]="Rare",100,IF(t_card_list[[#This Row],[Rarity]]="Epic",400,IF(t_card_list[[#This Row],[Rarity]]="Legendary",1600,0))))</f>
        <v>0</v>
      </c>
      <c r="O265" t="str">
        <f>IF(N265&gt;0,(N265-t_card_list[[#This Row],[Num]])*M265,"")</f>
        <v/>
      </c>
    </row>
    <row r="266" spans="1:15" x14ac:dyDescent="0.25">
      <c r="A266" s="5"/>
      <c r="B266" t="s">
        <v>42</v>
      </c>
      <c r="C266" t="s">
        <v>534</v>
      </c>
      <c r="D266" t="s">
        <v>11</v>
      </c>
      <c r="E266" t="s">
        <v>42</v>
      </c>
      <c r="F266" t="s">
        <v>323</v>
      </c>
      <c r="H266" s="4">
        <v>2</v>
      </c>
      <c r="I266" s="4"/>
      <c r="J266" s="4"/>
      <c r="K266" t="s">
        <v>535</v>
      </c>
      <c r="M266">
        <f>IF(t_card_list[[#This Row],[Rarity]]="Common",40,IF(t_card_list[[#This Row],[Rarity]]="Rare",100,IF(t_card_list[[#This Row],[Rarity]]="Epic",400,IF(t_card_list[[#This Row],[Rarity]]="Legendary",1600,0))))</f>
        <v>0</v>
      </c>
      <c r="O266" t="str">
        <f>IF(N266&gt;0,(N266-t_card_list[[#This Row],[Num]])*M266,"")</f>
        <v/>
      </c>
    </row>
    <row r="267" spans="1:15" x14ac:dyDescent="0.25">
      <c r="A267" s="5">
        <v>1</v>
      </c>
      <c r="B267" t="s">
        <v>26</v>
      </c>
      <c r="C267" t="s">
        <v>536</v>
      </c>
      <c r="D267" t="s">
        <v>11</v>
      </c>
      <c r="E267" t="s">
        <v>34</v>
      </c>
      <c r="F267" t="s">
        <v>30</v>
      </c>
      <c r="H267" s="4">
        <v>2</v>
      </c>
      <c r="I267" s="4">
        <v>0</v>
      </c>
      <c r="J267" s="4">
        <v>5</v>
      </c>
      <c r="K267" t="s">
        <v>537</v>
      </c>
      <c r="M267">
        <f>IF(t_card_list[[#This Row],[Rarity]]="Common",40,IF(t_card_list[[#This Row],[Rarity]]="Rare",100,IF(t_card_list[[#This Row],[Rarity]]="Epic",400,IF(t_card_list[[#This Row],[Rarity]]="Legendary",1600,0))))</f>
        <v>100</v>
      </c>
      <c r="O267" t="str">
        <f>IF(N267&gt;0,(N267-t_card_list[[#This Row],[Num]])*M267,"")</f>
        <v/>
      </c>
    </row>
    <row r="268" spans="1:15" x14ac:dyDescent="0.25">
      <c r="A268" s="5"/>
      <c r="B268" t="s">
        <v>42</v>
      </c>
      <c r="C268" t="s">
        <v>538</v>
      </c>
      <c r="D268" t="s">
        <v>11</v>
      </c>
      <c r="E268" t="s">
        <v>42</v>
      </c>
      <c r="F268" t="s">
        <v>323</v>
      </c>
      <c r="H268" s="4">
        <v>2</v>
      </c>
      <c r="I268" s="4"/>
      <c r="J268" s="4"/>
      <c r="K268" t="s">
        <v>539</v>
      </c>
      <c r="M268">
        <f>IF(t_card_list[[#This Row],[Rarity]]="Common",40,IF(t_card_list[[#This Row],[Rarity]]="Rare",100,IF(t_card_list[[#This Row],[Rarity]]="Epic",400,IF(t_card_list[[#This Row],[Rarity]]="Legendary",1600,0))))</f>
        <v>0</v>
      </c>
      <c r="O268" t="str">
        <f>IF(N268&gt;0,(N268-t_card_list[[#This Row],[Num]])*M268,"")</f>
        <v/>
      </c>
    </row>
    <row r="269" spans="1:15" x14ac:dyDescent="0.25">
      <c r="A269" s="5"/>
      <c r="B269" t="s">
        <v>42</v>
      </c>
      <c r="C269" t="s">
        <v>540</v>
      </c>
      <c r="D269" t="s">
        <v>11</v>
      </c>
      <c r="E269" t="s">
        <v>42</v>
      </c>
      <c r="F269" t="s">
        <v>323</v>
      </c>
      <c r="H269" s="4">
        <v>2</v>
      </c>
      <c r="I269" s="4"/>
      <c r="J269" s="4"/>
      <c r="K269" t="s">
        <v>541</v>
      </c>
      <c r="M269">
        <f>IF(t_card_list[[#This Row],[Rarity]]="Common",40,IF(t_card_list[[#This Row],[Rarity]]="Rare",100,IF(t_card_list[[#This Row],[Rarity]]="Epic",400,IF(t_card_list[[#This Row],[Rarity]]="Legendary",1600,0))))</f>
        <v>0</v>
      </c>
      <c r="O269" t="str">
        <f>IF(N269&gt;0,(N269-t_card_list[[#This Row],[Num]])*M269,"")</f>
        <v/>
      </c>
    </row>
    <row r="270" spans="1:15" x14ac:dyDescent="0.25">
      <c r="A270" s="5"/>
      <c r="B270" t="s">
        <v>42</v>
      </c>
      <c r="C270" t="s">
        <v>542</v>
      </c>
      <c r="D270" t="s">
        <v>11</v>
      </c>
      <c r="E270" t="s">
        <v>42</v>
      </c>
      <c r="F270" t="s">
        <v>323</v>
      </c>
      <c r="H270" s="4">
        <v>3</v>
      </c>
      <c r="I270" s="4"/>
      <c r="J270" s="4"/>
      <c r="K270" t="s">
        <v>543</v>
      </c>
      <c r="M270">
        <f>IF(t_card_list[[#This Row],[Rarity]]="Common",40,IF(t_card_list[[#This Row],[Rarity]]="Rare",100,IF(t_card_list[[#This Row],[Rarity]]="Epic",400,IF(t_card_list[[#This Row],[Rarity]]="Legendary",1600,0))))</f>
        <v>0</v>
      </c>
      <c r="O270" t="str">
        <f>IF(N270&gt;0,(N270-t_card_list[[#This Row],[Num]])*M270,"")</f>
        <v/>
      </c>
    </row>
    <row r="271" spans="1:15" x14ac:dyDescent="0.25">
      <c r="A271" s="5"/>
      <c r="B271" t="s">
        <v>26</v>
      </c>
      <c r="C271" t="s">
        <v>544</v>
      </c>
      <c r="D271" t="s">
        <v>11</v>
      </c>
      <c r="E271" t="s">
        <v>51</v>
      </c>
      <c r="F271" t="s">
        <v>323</v>
      </c>
      <c r="H271" s="4">
        <v>3</v>
      </c>
      <c r="I271" s="4"/>
      <c r="J271" s="4"/>
      <c r="K271" t="s">
        <v>545</v>
      </c>
      <c r="M271">
        <f>IF(t_card_list[[#This Row],[Rarity]]="Common",40,IF(t_card_list[[#This Row],[Rarity]]="Rare",100,IF(t_card_list[[#This Row],[Rarity]]="Epic",400,IF(t_card_list[[#This Row],[Rarity]]="Legendary",1600,0))))</f>
        <v>400</v>
      </c>
      <c r="O271" t="str">
        <f>IF(N271&gt;0,(N271-t_card_list[[#This Row],[Num]])*M271,"")</f>
        <v/>
      </c>
    </row>
    <row r="272" spans="1:15" x14ac:dyDescent="0.25">
      <c r="A272" s="5">
        <v>2</v>
      </c>
      <c r="B272" t="s">
        <v>26</v>
      </c>
      <c r="C272" t="s">
        <v>546</v>
      </c>
      <c r="D272" t="s">
        <v>11</v>
      </c>
      <c r="E272" t="s">
        <v>29</v>
      </c>
      <c r="F272" t="s">
        <v>323</v>
      </c>
      <c r="H272" s="4">
        <v>3</v>
      </c>
      <c r="I272" s="4"/>
      <c r="J272" s="4"/>
      <c r="K272" t="s">
        <v>547</v>
      </c>
      <c r="M272">
        <f>IF(t_card_list[[#This Row],[Rarity]]="Common",40,IF(t_card_list[[#This Row],[Rarity]]="Rare",100,IF(t_card_list[[#This Row],[Rarity]]="Epic",400,IF(t_card_list[[#This Row],[Rarity]]="Legendary",1600,0))))</f>
        <v>40</v>
      </c>
      <c r="O272" t="str">
        <f>IF(N272&gt;0,(N272-t_card_list[[#This Row],[Num]])*M272,"")</f>
        <v/>
      </c>
    </row>
    <row r="273" spans="1:15" x14ac:dyDescent="0.25">
      <c r="A273" s="5">
        <v>2</v>
      </c>
      <c r="B273" t="s">
        <v>26</v>
      </c>
      <c r="C273" t="s">
        <v>548</v>
      </c>
      <c r="D273" t="s">
        <v>11</v>
      </c>
      <c r="E273" t="s">
        <v>34</v>
      </c>
      <c r="F273" t="s">
        <v>30</v>
      </c>
      <c r="H273" s="4">
        <v>4</v>
      </c>
      <c r="I273" s="4">
        <v>3</v>
      </c>
      <c r="J273" s="4">
        <v>5</v>
      </c>
      <c r="K273" t="s">
        <v>549</v>
      </c>
      <c r="M273">
        <f>IF(t_card_list[[#This Row],[Rarity]]="Common",40,IF(t_card_list[[#This Row],[Rarity]]="Rare",100,IF(t_card_list[[#This Row],[Rarity]]="Epic",400,IF(t_card_list[[#This Row],[Rarity]]="Legendary",1600,0))))</f>
        <v>100</v>
      </c>
      <c r="O273" t="str">
        <f>IF(N273&gt;0,(N273-t_card_list[[#This Row],[Num]])*M273,"")</f>
        <v/>
      </c>
    </row>
    <row r="274" spans="1:15" x14ac:dyDescent="0.25">
      <c r="A274" s="5">
        <v>2</v>
      </c>
      <c r="B274" t="s">
        <v>26</v>
      </c>
      <c r="C274" t="s">
        <v>550</v>
      </c>
      <c r="D274" t="s">
        <v>11</v>
      </c>
      <c r="E274" t="s">
        <v>29</v>
      </c>
      <c r="F274" t="s">
        <v>30</v>
      </c>
      <c r="H274" s="4">
        <v>4</v>
      </c>
      <c r="I274" s="4" t="s">
        <v>551</v>
      </c>
      <c r="J274" s="4">
        <v>5</v>
      </c>
      <c r="K274" t="s">
        <v>552</v>
      </c>
      <c r="M274">
        <f>IF(t_card_list[[#This Row],[Rarity]]="Common",40,IF(t_card_list[[#This Row],[Rarity]]="Rare",100,IF(t_card_list[[#This Row],[Rarity]]="Epic",400,IF(t_card_list[[#This Row],[Rarity]]="Legendary",1600,0))))</f>
        <v>40</v>
      </c>
      <c r="O274" t="str">
        <f>IF(N274&gt;0,(N274-t_card_list[[#This Row],[Num]])*M274,"")</f>
        <v/>
      </c>
    </row>
    <row r="275" spans="1:15" x14ac:dyDescent="0.25">
      <c r="A275" s="5">
        <v>1</v>
      </c>
      <c r="B275" t="s">
        <v>26</v>
      </c>
      <c r="C275" t="s">
        <v>553</v>
      </c>
      <c r="D275" t="s">
        <v>11</v>
      </c>
      <c r="E275" t="s">
        <v>34</v>
      </c>
      <c r="F275" t="s">
        <v>323</v>
      </c>
      <c r="H275" s="4">
        <v>4</v>
      </c>
      <c r="I275" s="4"/>
      <c r="J275" s="4"/>
      <c r="K275" t="s">
        <v>554</v>
      </c>
      <c r="M275">
        <f>IF(t_card_list[[#This Row],[Rarity]]="Common",40,IF(t_card_list[[#This Row],[Rarity]]="Rare",100,IF(t_card_list[[#This Row],[Rarity]]="Epic",400,IF(t_card_list[[#This Row],[Rarity]]="Legendary",1600,0))))</f>
        <v>100</v>
      </c>
      <c r="O275" t="str">
        <f>IF(N275&gt;0,(N275-t_card_list[[#This Row],[Num]])*M275,"")</f>
        <v/>
      </c>
    </row>
    <row r="276" spans="1:15" x14ac:dyDescent="0.25">
      <c r="A276" s="5"/>
      <c r="B276" t="s">
        <v>26</v>
      </c>
      <c r="C276" t="s">
        <v>555</v>
      </c>
      <c r="D276" t="s">
        <v>11</v>
      </c>
      <c r="E276" t="s">
        <v>51</v>
      </c>
      <c r="F276" t="s">
        <v>323</v>
      </c>
      <c r="H276" s="4">
        <v>4</v>
      </c>
      <c r="I276" s="4"/>
      <c r="J276" s="4"/>
      <c r="K276" t="s">
        <v>556</v>
      </c>
      <c r="M276">
        <f>IF(t_card_list[[#This Row],[Rarity]]="Common",40,IF(t_card_list[[#This Row],[Rarity]]="Rare",100,IF(t_card_list[[#This Row],[Rarity]]="Epic",400,IF(t_card_list[[#This Row],[Rarity]]="Legendary",1600,0))))</f>
        <v>400</v>
      </c>
      <c r="O276" t="str">
        <f>IF(N276&gt;0,(N276-t_card_list[[#This Row],[Num]])*M276,"")</f>
        <v/>
      </c>
    </row>
    <row r="277" spans="1:15" x14ac:dyDescent="0.25">
      <c r="A277" s="5">
        <v>1</v>
      </c>
      <c r="B277" t="s">
        <v>26</v>
      </c>
      <c r="C277" t="s">
        <v>557</v>
      </c>
      <c r="D277" t="s">
        <v>11</v>
      </c>
      <c r="E277" t="s">
        <v>34</v>
      </c>
      <c r="F277" t="s">
        <v>323</v>
      </c>
      <c r="H277" s="4">
        <v>4</v>
      </c>
      <c r="I277" s="4"/>
      <c r="J277" s="4"/>
      <c r="K277" t="s">
        <v>558</v>
      </c>
      <c r="M277">
        <f>IF(t_card_list[[#This Row],[Rarity]]="Common",40,IF(t_card_list[[#This Row],[Rarity]]="Rare",100,IF(t_card_list[[#This Row],[Rarity]]="Epic",400,IF(t_card_list[[#This Row],[Rarity]]="Legendary",1600,0))))</f>
        <v>100</v>
      </c>
      <c r="O277" t="str">
        <f>IF(N277&gt;0,(N277-t_card_list[[#This Row],[Num]])*M277,"")</f>
        <v/>
      </c>
    </row>
    <row r="278" spans="1:15" x14ac:dyDescent="0.25">
      <c r="A278" s="5"/>
      <c r="B278" t="s">
        <v>42</v>
      </c>
      <c r="C278" t="s">
        <v>559</v>
      </c>
      <c r="D278" t="s">
        <v>11</v>
      </c>
      <c r="E278" t="s">
        <v>42</v>
      </c>
      <c r="F278" t="s">
        <v>323</v>
      </c>
      <c r="H278" s="4">
        <v>5</v>
      </c>
      <c r="I278" s="4"/>
      <c r="J278" s="4"/>
      <c r="K278" t="s">
        <v>560</v>
      </c>
      <c r="M278">
        <f>IF(t_card_list[[#This Row],[Rarity]]="Common",40,IF(t_card_list[[#This Row],[Rarity]]="Rare",100,IF(t_card_list[[#This Row],[Rarity]]="Epic",400,IF(t_card_list[[#This Row],[Rarity]]="Legendary",1600,0))))</f>
        <v>0</v>
      </c>
      <c r="O278" t="str">
        <f>IF(N278&gt;0,(N278-t_card_list[[#This Row],[Num]])*M278,"")</f>
        <v/>
      </c>
    </row>
    <row r="279" spans="1:15" x14ac:dyDescent="0.25">
      <c r="A279" s="5">
        <v>1</v>
      </c>
      <c r="B279" t="s">
        <v>26</v>
      </c>
      <c r="C279" t="s">
        <v>561</v>
      </c>
      <c r="D279" t="s">
        <v>11</v>
      </c>
      <c r="E279" t="s">
        <v>51</v>
      </c>
      <c r="F279" t="s">
        <v>30</v>
      </c>
      <c r="H279" s="4">
        <v>6</v>
      </c>
      <c r="I279" s="4">
        <v>4</v>
      </c>
      <c r="J279" s="4">
        <v>5</v>
      </c>
      <c r="K279" t="s">
        <v>562</v>
      </c>
      <c r="M279">
        <f>IF(t_card_list[[#This Row],[Rarity]]="Common",40,IF(t_card_list[[#This Row],[Rarity]]="Rare",100,IF(t_card_list[[#This Row],[Rarity]]="Epic",400,IF(t_card_list[[#This Row],[Rarity]]="Legendary",1600,0))))</f>
        <v>400</v>
      </c>
      <c r="O279" t="str">
        <f>IF(N279&gt;0,(N279-t_card_list[[#This Row],[Num]])*M279,"")</f>
        <v/>
      </c>
    </row>
    <row r="280" spans="1:15" x14ac:dyDescent="0.25">
      <c r="A280" s="5"/>
      <c r="B280" t="s">
        <v>26</v>
      </c>
      <c r="C280" t="s">
        <v>563</v>
      </c>
      <c r="D280" t="s">
        <v>11</v>
      </c>
      <c r="E280" t="s">
        <v>34</v>
      </c>
      <c r="F280" t="s">
        <v>323</v>
      </c>
      <c r="H280" s="4">
        <v>6</v>
      </c>
      <c r="I280" s="4"/>
      <c r="J280" s="4"/>
      <c r="K280" t="s">
        <v>564</v>
      </c>
      <c r="M280">
        <f>IF(t_card_list[[#This Row],[Rarity]]="Common",40,IF(t_card_list[[#This Row],[Rarity]]="Rare",100,IF(t_card_list[[#This Row],[Rarity]]="Epic",400,IF(t_card_list[[#This Row],[Rarity]]="Legendary",1600,0))))</f>
        <v>100</v>
      </c>
      <c r="O280" t="str">
        <f>IF(N280&gt;0,(N280-t_card_list[[#This Row],[Num]])*M280,"")</f>
        <v/>
      </c>
    </row>
    <row r="281" spans="1:15" x14ac:dyDescent="0.25">
      <c r="A281" s="5">
        <v>1</v>
      </c>
      <c r="B281" t="s">
        <v>26</v>
      </c>
      <c r="C281" t="s">
        <v>565</v>
      </c>
      <c r="D281" t="s">
        <v>11</v>
      </c>
      <c r="E281" t="s">
        <v>29</v>
      </c>
      <c r="F281" t="s">
        <v>30</v>
      </c>
      <c r="H281" s="4">
        <v>6</v>
      </c>
      <c r="I281" s="4">
        <v>6</v>
      </c>
      <c r="J281" s="4">
        <v>6</v>
      </c>
      <c r="K281" t="s">
        <v>566</v>
      </c>
      <c r="M281">
        <f>IF(t_card_list[[#This Row],[Rarity]]="Common",40,IF(t_card_list[[#This Row],[Rarity]]="Rare",100,IF(t_card_list[[#This Row],[Rarity]]="Epic",400,IF(t_card_list[[#This Row],[Rarity]]="Legendary",1600,0))))</f>
        <v>40</v>
      </c>
      <c r="O281" t="str">
        <f>IF(N281&gt;0,(N281-t_card_list[[#This Row],[Num]])*M281,"")</f>
        <v/>
      </c>
    </row>
    <row r="282" spans="1:15" x14ac:dyDescent="0.25">
      <c r="A282" s="5"/>
      <c r="B282" t="s">
        <v>26</v>
      </c>
      <c r="C282" t="s">
        <v>567</v>
      </c>
      <c r="D282" t="s">
        <v>11</v>
      </c>
      <c r="E282" t="s">
        <v>83</v>
      </c>
      <c r="F282" t="s">
        <v>30</v>
      </c>
      <c r="H282" s="4">
        <v>7</v>
      </c>
      <c r="I282" s="4">
        <v>7</v>
      </c>
      <c r="J282" s="4">
        <v>7</v>
      </c>
      <c r="K282" t="s">
        <v>568</v>
      </c>
      <c r="M282">
        <f>IF(t_card_list[[#This Row],[Rarity]]="Common",40,IF(t_card_list[[#This Row],[Rarity]]="Rare",100,IF(t_card_list[[#This Row],[Rarity]]="Epic",400,IF(t_card_list[[#This Row],[Rarity]]="Legendary",1600,0))))</f>
        <v>1600</v>
      </c>
      <c r="O282" t="str">
        <f>IF(N282&gt;0,(N282-t_card_list[[#This Row],[Num]])*M282,"")</f>
        <v/>
      </c>
    </row>
    <row r="283" spans="1:15" x14ac:dyDescent="0.25">
      <c r="A283" s="5"/>
      <c r="B283" t="s">
        <v>42</v>
      </c>
      <c r="C283" t="s">
        <v>569</v>
      </c>
      <c r="D283" t="s">
        <v>11</v>
      </c>
      <c r="E283" t="s">
        <v>42</v>
      </c>
      <c r="F283" t="s">
        <v>323</v>
      </c>
      <c r="H283" s="4">
        <v>10</v>
      </c>
      <c r="I283" s="4"/>
      <c r="J283" s="4"/>
      <c r="K283" t="s">
        <v>570</v>
      </c>
      <c r="M283">
        <f>IF(t_card_list[[#This Row],[Rarity]]="Common",40,IF(t_card_list[[#This Row],[Rarity]]="Rare",100,IF(t_card_list[[#This Row],[Rarity]]="Epic",400,IF(t_card_list[[#This Row],[Rarity]]="Legendary",1600,0))))</f>
        <v>0</v>
      </c>
      <c r="O283" t="str">
        <f>IF(N283&gt;0,(N283-t_card_list[[#This Row],[Num]])*M283,"")</f>
        <v/>
      </c>
    </row>
    <row r="284" spans="1:15" x14ac:dyDescent="0.25">
      <c r="A284" s="5"/>
      <c r="B284" t="s">
        <v>42</v>
      </c>
      <c r="C284" t="s">
        <v>571</v>
      </c>
      <c r="D284" t="s">
        <v>10</v>
      </c>
      <c r="E284" t="s">
        <v>42</v>
      </c>
      <c r="F284" t="s">
        <v>323</v>
      </c>
      <c r="H284" s="4">
        <v>0</v>
      </c>
      <c r="I284" s="4"/>
      <c r="J284" s="4"/>
      <c r="K284" t="s">
        <v>572</v>
      </c>
      <c r="M284">
        <f>IF(t_card_list[[#This Row],[Rarity]]="Common",40,IF(t_card_list[[#This Row],[Rarity]]="Rare",100,IF(t_card_list[[#This Row],[Rarity]]="Epic",400,IF(t_card_list[[#This Row],[Rarity]]="Legendary",1600,0))))</f>
        <v>0</v>
      </c>
      <c r="O284" t="str">
        <f>IF(N284&gt;0,(N284-t_card_list[[#This Row],[Num]])*M284,"")</f>
        <v/>
      </c>
    </row>
    <row r="285" spans="1:15" x14ac:dyDescent="0.25">
      <c r="A285" s="5">
        <v>1</v>
      </c>
      <c r="B285" t="s">
        <v>26</v>
      </c>
      <c r="C285" t="s">
        <v>573</v>
      </c>
      <c r="D285" t="s">
        <v>10</v>
      </c>
      <c r="E285" t="s">
        <v>51</v>
      </c>
      <c r="F285" t="s">
        <v>323</v>
      </c>
      <c r="H285" s="4">
        <v>0</v>
      </c>
      <c r="I285" s="4"/>
      <c r="J285" s="4"/>
      <c r="K285" t="s">
        <v>574</v>
      </c>
      <c r="M285">
        <f>IF(t_card_list[[#This Row],[Rarity]]="Common",40,IF(t_card_list[[#This Row],[Rarity]]="Rare",100,IF(t_card_list[[#This Row],[Rarity]]="Epic",400,IF(t_card_list[[#This Row],[Rarity]]="Legendary",1600,0))))</f>
        <v>400</v>
      </c>
      <c r="O285" t="str">
        <f>IF(N285&gt;0,(N285-t_card_list[[#This Row],[Num]])*M285,"")</f>
        <v/>
      </c>
    </row>
    <row r="286" spans="1:15" x14ac:dyDescent="0.25">
      <c r="A286" s="5">
        <v>2</v>
      </c>
      <c r="B286" t="s">
        <v>26</v>
      </c>
      <c r="C286" t="s">
        <v>575</v>
      </c>
      <c r="D286" t="s">
        <v>10</v>
      </c>
      <c r="E286" t="s">
        <v>29</v>
      </c>
      <c r="F286" t="s">
        <v>323</v>
      </c>
      <c r="H286" s="4">
        <v>0</v>
      </c>
      <c r="I286" s="4"/>
      <c r="J286" s="4"/>
      <c r="K286" t="s">
        <v>576</v>
      </c>
      <c r="M286">
        <f>IF(t_card_list[[#This Row],[Rarity]]="Common",40,IF(t_card_list[[#This Row],[Rarity]]="Rare",100,IF(t_card_list[[#This Row],[Rarity]]="Epic",400,IF(t_card_list[[#This Row],[Rarity]]="Legendary",1600,0))))</f>
        <v>40</v>
      </c>
      <c r="N286">
        <v>2</v>
      </c>
      <c r="O286">
        <f>IF(N286&gt;0,(N286-t_card_list[[#This Row],[Num]])*M286,"")</f>
        <v>0</v>
      </c>
    </row>
    <row r="287" spans="1:15" x14ac:dyDescent="0.25">
      <c r="A287" s="5">
        <v>2</v>
      </c>
      <c r="B287" t="s">
        <v>26</v>
      </c>
      <c r="C287" t="s">
        <v>577</v>
      </c>
      <c r="D287" t="s">
        <v>10</v>
      </c>
      <c r="E287" t="s">
        <v>29</v>
      </c>
      <c r="F287" t="s">
        <v>323</v>
      </c>
      <c r="H287" s="4">
        <v>1</v>
      </c>
      <c r="I287" s="4"/>
      <c r="J287" s="4"/>
      <c r="K287" t="s">
        <v>578</v>
      </c>
      <c r="M287">
        <f>IF(t_card_list[[#This Row],[Rarity]]="Common",40,IF(t_card_list[[#This Row],[Rarity]]="Rare",100,IF(t_card_list[[#This Row],[Rarity]]="Epic",400,IF(t_card_list[[#This Row],[Rarity]]="Legendary",1600,0))))</f>
        <v>40</v>
      </c>
      <c r="N287">
        <v>2</v>
      </c>
      <c r="O287">
        <f>IF(N287&gt;0,(N287-t_card_list[[#This Row],[Num]])*M287,"")</f>
        <v>0</v>
      </c>
    </row>
    <row r="288" spans="1:15" x14ac:dyDescent="0.25">
      <c r="A288" s="5">
        <v>1</v>
      </c>
      <c r="B288" t="s">
        <v>26</v>
      </c>
      <c r="C288" t="s">
        <v>579</v>
      </c>
      <c r="D288" t="s">
        <v>10</v>
      </c>
      <c r="E288" t="s">
        <v>29</v>
      </c>
      <c r="F288" t="s">
        <v>323</v>
      </c>
      <c r="H288" s="4">
        <v>1</v>
      </c>
      <c r="I288" s="4"/>
      <c r="J288" s="4"/>
      <c r="K288" t="s">
        <v>580</v>
      </c>
      <c r="M288">
        <f>IF(t_card_list[[#This Row],[Rarity]]="Common",40,IF(t_card_list[[#This Row],[Rarity]]="Rare",100,IF(t_card_list[[#This Row],[Rarity]]="Epic",400,IF(t_card_list[[#This Row],[Rarity]]="Legendary",1600,0))))</f>
        <v>40</v>
      </c>
      <c r="N288">
        <v>2</v>
      </c>
      <c r="O288">
        <f>IF(N288&gt;0,(N288-t_card_list[[#This Row],[Num]])*M288,"")</f>
        <v>40</v>
      </c>
    </row>
    <row r="289" spans="1:15" x14ac:dyDescent="0.25">
      <c r="A289" s="5"/>
      <c r="B289" t="s">
        <v>42</v>
      </c>
      <c r="C289" t="s">
        <v>581</v>
      </c>
      <c r="D289" t="s">
        <v>10</v>
      </c>
      <c r="E289" t="s">
        <v>42</v>
      </c>
      <c r="F289" t="s">
        <v>323</v>
      </c>
      <c r="H289" s="4">
        <v>1</v>
      </c>
      <c r="I289" s="4"/>
      <c r="J289" s="4"/>
      <c r="K289" t="s">
        <v>582</v>
      </c>
      <c r="M289">
        <f>IF(t_card_list[[#This Row],[Rarity]]="Common",40,IF(t_card_list[[#This Row],[Rarity]]="Rare",100,IF(t_card_list[[#This Row],[Rarity]]="Epic",400,IF(t_card_list[[#This Row],[Rarity]]="Legendary",1600,0))))</f>
        <v>0</v>
      </c>
      <c r="O289" t="str">
        <f>IF(N289&gt;0,(N289-t_card_list[[#This Row],[Num]])*M289,"")</f>
        <v/>
      </c>
    </row>
    <row r="290" spans="1:15" x14ac:dyDescent="0.25">
      <c r="A290" s="5"/>
      <c r="B290" t="s">
        <v>42</v>
      </c>
      <c r="C290" t="s">
        <v>583</v>
      </c>
      <c r="D290" t="s">
        <v>10</v>
      </c>
      <c r="E290" t="s">
        <v>42</v>
      </c>
      <c r="F290" t="s">
        <v>323</v>
      </c>
      <c r="H290" s="4">
        <v>1</v>
      </c>
      <c r="I290" s="4"/>
      <c r="J290" s="4"/>
      <c r="K290" t="s">
        <v>584</v>
      </c>
      <c r="M290">
        <f>IF(t_card_list[[#This Row],[Rarity]]="Common",40,IF(t_card_list[[#This Row],[Rarity]]="Rare",100,IF(t_card_list[[#This Row],[Rarity]]="Epic",400,IF(t_card_list[[#This Row],[Rarity]]="Legendary",1600,0))))</f>
        <v>0</v>
      </c>
      <c r="O290" t="str">
        <f>IF(N290&gt;0,(N290-t_card_list[[#This Row],[Num]])*M290,"")</f>
        <v/>
      </c>
    </row>
    <row r="291" spans="1:15" x14ac:dyDescent="0.25">
      <c r="A291" s="5">
        <v>1</v>
      </c>
      <c r="B291" t="s">
        <v>26</v>
      </c>
      <c r="C291" t="s">
        <v>585</v>
      </c>
      <c r="D291" t="s">
        <v>10</v>
      </c>
      <c r="E291" t="s">
        <v>29</v>
      </c>
      <c r="F291" t="s">
        <v>323</v>
      </c>
      <c r="H291" s="4">
        <v>2</v>
      </c>
      <c r="I291" s="4"/>
      <c r="J291" s="4"/>
      <c r="K291" t="s">
        <v>586</v>
      </c>
      <c r="M291">
        <f>IF(t_card_list[[#This Row],[Rarity]]="Common",40,IF(t_card_list[[#This Row],[Rarity]]="Rare",100,IF(t_card_list[[#This Row],[Rarity]]="Epic",400,IF(t_card_list[[#This Row],[Rarity]]="Legendary",1600,0))))</f>
        <v>40</v>
      </c>
      <c r="O291" t="str">
        <f>IF(N291&gt;0,(N291-t_card_list[[#This Row],[Num]])*M291,"")</f>
        <v/>
      </c>
    </row>
    <row r="292" spans="1:15" x14ac:dyDescent="0.25">
      <c r="A292" s="5">
        <v>2</v>
      </c>
      <c r="B292" t="s">
        <v>26</v>
      </c>
      <c r="C292" t="s">
        <v>587</v>
      </c>
      <c r="D292" t="s">
        <v>10</v>
      </c>
      <c r="E292" t="s">
        <v>34</v>
      </c>
      <c r="F292" t="s">
        <v>323</v>
      </c>
      <c r="H292" s="4">
        <v>2</v>
      </c>
      <c r="I292" s="4"/>
      <c r="J292" s="4"/>
      <c r="K292" t="s">
        <v>588</v>
      </c>
      <c r="M292">
        <f>IF(t_card_list[[#This Row],[Rarity]]="Common",40,IF(t_card_list[[#This Row],[Rarity]]="Rare",100,IF(t_card_list[[#This Row],[Rarity]]="Epic",400,IF(t_card_list[[#This Row],[Rarity]]="Legendary",1600,0))))</f>
        <v>100</v>
      </c>
      <c r="O292" t="str">
        <f>IF(N292&gt;0,(N292-t_card_list[[#This Row],[Num]])*M292,"")</f>
        <v/>
      </c>
    </row>
    <row r="293" spans="1:15" x14ac:dyDescent="0.25">
      <c r="A293" s="5">
        <v>1</v>
      </c>
      <c r="B293" t="s">
        <v>26</v>
      </c>
      <c r="C293" t="s">
        <v>589</v>
      </c>
      <c r="D293" t="s">
        <v>10</v>
      </c>
      <c r="E293" t="s">
        <v>29</v>
      </c>
      <c r="F293" t="s">
        <v>30</v>
      </c>
      <c r="H293" s="4">
        <v>2</v>
      </c>
      <c r="I293" s="4">
        <v>2</v>
      </c>
      <c r="J293" s="4">
        <v>2</v>
      </c>
      <c r="K293" t="s">
        <v>590</v>
      </c>
      <c r="M293">
        <f>IF(t_card_list[[#This Row],[Rarity]]="Common",40,IF(t_card_list[[#This Row],[Rarity]]="Rare",100,IF(t_card_list[[#This Row],[Rarity]]="Epic",400,IF(t_card_list[[#This Row],[Rarity]]="Legendary",1600,0))))</f>
        <v>40</v>
      </c>
      <c r="N293">
        <v>2</v>
      </c>
      <c r="O293">
        <f>IF(N293&gt;0,(N293-t_card_list[[#This Row],[Num]])*M293,"")</f>
        <v>40</v>
      </c>
    </row>
    <row r="294" spans="1:15" x14ac:dyDescent="0.25">
      <c r="A294" s="5">
        <v>1</v>
      </c>
      <c r="B294" t="s">
        <v>26</v>
      </c>
      <c r="C294" t="s">
        <v>591</v>
      </c>
      <c r="D294" t="s">
        <v>10</v>
      </c>
      <c r="E294" t="s">
        <v>29</v>
      </c>
      <c r="F294" t="s">
        <v>323</v>
      </c>
      <c r="H294" s="4">
        <v>2</v>
      </c>
      <c r="I294" s="4"/>
      <c r="J294" s="4"/>
      <c r="K294" t="s">
        <v>592</v>
      </c>
      <c r="M294">
        <f>IF(t_card_list[[#This Row],[Rarity]]="Common",40,IF(t_card_list[[#This Row],[Rarity]]="Rare",100,IF(t_card_list[[#This Row],[Rarity]]="Epic",400,IF(t_card_list[[#This Row],[Rarity]]="Legendary",1600,0))))</f>
        <v>40</v>
      </c>
      <c r="O294" t="str">
        <f>IF(N294&gt;0,(N294-t_card_list[[#This Row],[Num]])*M294,"")</f>
        <v/>
      </c>
    </row>
    <row r="295" spans="1:15" x14ac:dyDescent="0.25">
      <c r="A295" s="5">
        <v>1</v>
      </c>
      <c r="B295" t="s">
        <v>26</v>
      </c>
      <c r="C295" t="s">
        <v>593</v>
      </c>
      <c r="D295" t="s">
        <v>10</v>
      </c>
      <c r="E295" t="s">
        <v>51</v>
      </c>
      <c r="F295" t="s">
        <v>30</v>
      </c>
      <c r="H295" s="4">
        <v>2</v>
      </c>
      <c r="I295" s="4">
        <v>1</v>
      </c>
      <c r="J295" s="4">
        <v>1</v>
      </c>
      <c r="K295" t="s">
        <v>594</v>
      </c>
      <c r="M295">
        <f>IF(t_card_list[[#This Row],[Rarity]]="Common",40,IF(t_card_list[[#This Row],[Rarity]]="Rare",100,IF(t_card_list[[#This Row],[Rarity]]="Epic",400,IF(t_card_list[[#This Row],[Rarity]]="Legendary",1600,0))))</f>
        <v>400</v>
      </c>
      <c r="O295" t="str">
        <f>IF(N295&gt;0,(N295-t_card_list[[#This Row],[Num]])*M295,"")</f>
        <v/>
      </c>
    </row>
    <row r="296" spans="1:15" x14ac:dyDescent="0.25">
      <c r="A296" s="5"/>
      <c r="B296" t="s">
        <v>42</v>
      </c>
      <c r="C296" t="s">
        <v>595</v>
      </c>
      <c r="D296" t="s">
        <v>10</v>
      </c>
      <c r="E296" t="s">
        <v>42</v>
      </c>
      <c r="F296" t="s">
        <v>323</v>
      </c>
      <c r="H296" s="4">
        <v>2</v>
      </c>
      <c r="I296" s="4"/>
      <c r="J296" s="4"/>
      <c r="K296" t="s">
        <v>596</v>
      </c>
      <c r="M296">
        <f>IF(t_card_list[[#This Row],[Rarity]]="Common",40,IF(t_card_list[[#This Row],[Rarity]]="Rare",100,IF(t_card_list[[#This Row],[Rarity]]="Epic",400,IF(t_card_list[[#This Row],[Rarity]]="Legendary",1600,0))))</f>
        <v>0</v>
      </c>
      <c r="O296" t="str">
        <f>IF(N296&gt;0,(N296-t_card_list[[#This Row],[Num]])*M296,"")</f>
        <v/>
      </c>
    </row>
    <row r="297" spans="1:15" x14ac:dyDescent="0.25">
      <c r="A297" s="5"/>
      <c r="B297" t="s">
        <v>42</v>
      </c>
      <c r="C297" t="s">
        <v>597</v>
      </c>
      <c r="D297" t="s">
        <v>10</v>
      </c>
      <c r="E297" t="s">
        <v>42</v>
      </c>
      <c r="F297" t="s">
        <v>323</v>
      </c>
      <c r="H297" s="4">
        <v>2</v>
      </c>
      <c r="I297" s="4"/>
      <c r="J297" s="4"/>
      <c r="K297" t="s">
        <v>598</v>
      </c>
      <c r="M297">
        <f>IF(t_card_list[[#This Row],[Rarity]]="Common",40,IF(t_card_list[[#This Row],[Rarity]]="Rare",100,IF(t_card_list[[#This Row],[Rarity]]="Epic",400,IF(t_card_list[[#This Row],[Rarity]]="Legendary",1600,0))))</f>
        <v>0</v>
      </c>
      <c r="O297" t="str">
        <f>IF(N297&gt;0,(N297-t_card_list[[#This Row],[Num]])*M297,"")</f>
        <v/>
      </c>
    </row>
    <row r="298" spans="1:15" x14ac:dyDescent="0.25">
      <c r="A298" s="5"/>
      <c r="B298" t="s">
        <v>26</v>
      </c>
      <c r="C298" t="s">
        <v>599</v>
      </c>
      <c r="D298" t="s">
        <v>10</v>
      </c>
      <c r="E298" t="s">
        <v>83</v>
      </c>
      <c r="F298" t="s">
        <v>30</v>
      </c>
      <c r="H298" s="4">
        <v>3</v>
      </c>
      <c r="I298" s="4">
        <v>2</v>
      </c>
      <c r="J298" s="4">
        <v>2</v>
      </c>
      <c r="K298" t="s">
        <v>600</v>
      </c>
      <c r="M298">
        <f>IF(t_card_list[[#This Row],[Rarity]]="Common",40,IF(t_card_list[[#This Row],[Rarity]]="Rare",100,IF(t_card_list[[#This Row],[Rarity]]="Epic",400,IF(t_card_list[[#This Row],[Rarity]]="Legendary",1600,0))))</f>
        <v>1600</v>
      </c>
      <c r="O298" t="str">
        <f>IF(N298&gt;0,(N298-t_card_list[[#This Row],[Num]])*M298,"")</f>
        <v/>
      </c>
    </row>
    <row r="299" spans="1:15" x14ac:dyDescent="0.25">
      <c r="A299" s="5"/>
      <c r="B299" t="s">
        <v>42</v>
      </c>
      <c r="C299" t="s">
        <v>601</v>
      </c>
      <c r="D299" t="s">
        <v>10</v>
      </c>
      <c r="E299" t="s">
        <v>42</v>
      </c>
      <c r="F299" t="s">
        <v>323</v>
      </c>
      <c r="H299" s="4">
        <v>3</v>
      </c>
      <c r="I299" s="4"/>
      <c r="J299" s="4"/>
      <c r="K299" t="s">
        <v>602</v>
      </c>
      <c r="M299">
        <f>IF(t_card_list[[#This Row],[Rarity]]="Common",40,IF(t_card_list[[#This Row],[Rarity]]="Rare",100,IF(t_card_list[[#This Row],[Rarity]]="Epic",400,IF(t_card_list[[#This Row],[Rarity]]="Legendary",1600,0))))</f>
        <v>0</v>
      </c>
      <c r="O299" t="str">
        <f>IF(N299&gt;0,(N299-t_card_list[[#This Row],[Num]])*M299,"")</f>
        <v/>
      </c>
    </row>
    <row r="300" spans="1:15" x14ac:dyDescent="0.25">
      <c r="A300" s="5"/>
      <c r="B300" t="s">
        <v>26</v>
      </c>
      <c r="C300" t="s">
        <v>603</v>
      </c>
      <c r="D300" t="s">
        <v>10</v>
      </c>
      <c r="E300" t="s">
        <v>34</v>
      </c>
      <c r="F300" t="s">
        <v>323</v>
      </c>
      <c r="H300" s="4">
        <v>3</v>
      </c>
      <c r="I300" s="4"/>
      <c r="J300" s="4"/>
      <c r="K300" t="s">
        <v>604</v>
      </c>
      <c r="M300">
        <f>IF(t_card_list[[#This Row],[Rarity]]="Common",40,IF(t_card_list[[#This Row],[Rarity]]="Rare",100,IF(t_card_list[[#This Row],[Rarity]]="Epic",400,IF(t_card_list[[#This Row],[Rarity]]="Legendary",1600,0))))</f>
        <v>100</v>
      </c>
      <c r="O300" t="str">
        <f>IF(N300&gt;0,(N300-t_card_list[[#This Row],[Num]])*M300,"")</f>
        <v/>
      </c>
    </row>
    <row r="301" spans="1:15" x14ac:dyDescent="0.25">
      <c r="A301" s="5">
        <v>1</v>
      </c>
      <c r="B301" t="s">
        <v>26</v>
      </c>
      <c r="C301" t="s">
        <v>605</v>
      </c>
      <c r="D301" t="s">
        <v>10</v>
      </c>
      <c r="E301" t="s">
        <v>34</v>
      </c>
      <c r="F301" t="s">
        <v>403</v>
      </c>
      <c r="H301" s="4">
        <v>3</v>
      </c>
      <c r="I301" s="4">
        <v>2</v>
      </c>
      <c r="J301" s="4">
        <v>2</v>
      </c>
      <c r="K301" t="s">
        <v>606</v>
      </c>
      <c r="M301">
        <f>IF(t_card_list[[#This Row],[Rarity]]="Common",40,IF(t_card_list[[#This Row],[Rarity]]="Rare",100,IF(t_card_list[[#This Row],[Rarity]]="Epic",400,IF(t_card_list[[#This Row],[Rarity]]="Legendary",1600,0))))</f>
        <v>100</v>
      </c>
      <c r="O301" t="str">
        <f>IF(N301&gt;0,(N301-t_card_list[[#This Row],[Num]])*M301,"")</f>
        <v/>
      </c>
    </row>
    <row r="302" spans="1:15" x14ac:dyDescent="0.25">
      <c r="A302" s="5">
        <v>1</v>
      </c>
      <c r="B302" t="s">
        <v>26</v>
      </c>
      <c r="C302" t="s">
        <v>607</v>
      </c>
      <c r="D302" t="s">
        <v>10</v>
      </c>
      <c r="E302" t="s">
        <v>34</v>
      </c>
      <c r="F302" t="s">
        <v>30</v>
      </c>
      <c r="H302" s="4">
        <v>3</v>
      </c>
      <c r="I302" s="4">
        <v>3</v>
      </c>
      <c r="J302" s="4">
        <v>3</v>
      </c>
      <c r="K302" t="s">
        <v>608</v>
      </c>
      <c r="M302">
        <f>IF(t_card_list[[#This Row],[Rarity]]="Common",40,IF(t_card_list[[#This Row],[Rarity]]="Rare",100,IF(t_card_list[[#This Row],[Rarity]]="Epic",400,IF(t_card_list[[#This Row],[Rarity]]="Legendary",1600,0))))</f>
        <v>100</v>
      </c>
      <c r="O302" t="str">
        <f>IF(N302&gt;0,(N302-t_card_list[[#This Row],[Num]])*M302,"")</f>
        <v/>
      </c>
    </row>
    <row r="303" spans="1:15" x14ac:dyDescent="0.25">
      <c r="A303" s="5">
        <v>1</v>
      </c>
      <c r="B303" t="s">
        <v>26</v>
      </c>
      <c r="C303" t="s">
        <v>609</v>
      </c>
      <c r="D303" t="s">
        <v>10</v>
      </c>
      <c r="E303" t="s">
        <v>34</v>
      </c>
      <c r="F303" t="s">
        <v>30</v>
      </c>
      <c r="H303" s="4">
        <v>4</v>
      </c>
      <c r="I303" s="4">
        <v>4</v>
      </c>
      <c r="J303" s="4">
        <v>4</v>
      </c>
      <c r="K303" t="s">
        <v>610</v>
      </c>
      <c r="M303">
        <f>IF(t_card_list[[#This Row],[Rarity]]="Common",40,IF(t_card_list[[#This Row],[Rarity]]="Rare",100,IF(t_card_list[[#This Row],[Rarity]]="Epic",400,IF(t_card_list[[#This Row],[Rarity]]="Legendary",1600,0))))</f>
        <v>100</v>
      </c>
      <c r="O303" t="str">
        <f>IF(N303&gt;0,(N303-t_card_list[[#This Row],[Num]])*M303,"")</f>
        <v/>
      </c>
    </row>
    <row r="304" spans="1:15" x14ac:dyDescent="0.25">
      <c r="A304" s="5"/>
      <c r="B304" t="s">
        <v>42</v>
      </c>
      <c r="C304" t="s">
        <v>612</v>
      </c>
      <c r="D304" t="s">
        <v>10</v>
      </c>
      <c r="E304" t="s">
        <v>42</v>
      </c>
      <c r="F304" t="s">
        <v>323</v>
      </c>
      <c r="H304" s="4">
        <v>5</v>
      </c>
      <c r="I304" s="4"/>
      <c r="J304" s="4"/>
      <c r="K304" t="s">
        <v>613</v>
      </c>
      <c r="M304">
        <f>IF(t_card_list[[#This Row],[Rarity]]="Common",40,IF(t_card_list[[#This Row],[Rarity]]="Rare",100,IF(t_card_list[[#This Row],[Rarity]]="Epic",400,IF(t_card_list[[#This Row],[Rarity]]="Legendary",1600,0))))</f>
        <v>0</v>
      </c>
      <c r="O304" t="str">
        <f>IF(N304&gt;0,(N304-t_card_list[[#This Row],[Num]])*M304,"")</f>
        <v/>
      </c>
    </row>
    <row r="305" spans="1:15" x14ac:dyDescent="0.25">
      <c r="A305" s="5"/>
      <c r="B305" t="s">
        <v>42</v>
      </c>
      <c r="C305" t="s">
        <v>611</v>
      </c>
      <c r="D305" t="s">
        <v>10</v>
      </c>
      <c r="E305" t="s">
        <v>42</v>
      </c>
      <c r="F305" t="s">
        <v>403</v>
      </c>
      <c r="H305" s="4">
        <v>5</v>
      </c>
      <c r="I305" s="4">
        <v>3</v>
      </c>
      <c r="J305" s="4">
        <v>4</v>
      </c>
      <c r="M305">
        <f>IF(t_card_list[[#This Row],[Rarity]]="Common",40,IF(t_card_list[[#This Row],[Rarity]]="Rare",100,IF(t_card_list[[#This Row],[Rarity]]="Epic",400,IF(t_card_list[[#This Row],[Rarity]]="Legendary",1600,0))))</f>
        <v>0</v>
      </c>
      <c r="O305" t="str">
        <f>IF(N305&gt;0,(N305-t_card_list[[#This Row],[Num]])*M305,"")</f>
        <v/>
      </c>
    </row>
    <row r="306" spans="1:15" x14ac:dyDescent="0.25">
      <c r="A306" s="5"/>
      <c r="B306" t="s">
        <v>26</v>
      </c>
      <c r="C306" t="s">
        <v>614</v>
      </c>
      <c r="D306" t="s">
        <v>10</v>
      </c>
      <c r="E306" t="s">
        <v>51</v>
      </c>
      <c r="F306" t="s">
        <v>30</v>
      </c>
      <c r="H306" s="4">
        <v>6</v>
      </c>
      <c r="I306" s="4">
        <v>5</v>
      </c>
      <c r="J306" s="4">
        <v>3</v>
      </c>
      <c r="K306" t="s">
        <v>615</v>
      </c>
      <c r="M306">
        <f>IF(t_card_list[[#This Row],[Rarity]]="Common",40,IF(t_card_list[[#This Row],[Rarity]]="Rare",100,IF(t_card_list[[#This Row],[Rarity]]="Epic",400,IF(t_card_list[[#This Row],[Rarity]]="Legendary",1600,0))))</f>
        <v>400</v>
      </c>
      <c r="O306" t="str">
        <f>IF(N306&gt;0,(N306-t_card_list[[#This Row],[Num]])*M306,"")</f>
        <v/>
      </c>
    </row>
    <row r="307" spans="1:15" x14ac:dyDescent="0.25">
      <c r="A307" s="5"/>
      <c r="B307" t="s">
        <v>42</v>
      </c>
      <c r="C307" t="s">
        <v>616</v>
      </c>
      <c r="D307" t="s">
        <v>10</v>
      </c>
      <c r="E307" t="s">
        <v>42</v>
      </c>
      <c r="F307" t="s">
        <v>323</v>
      </c>
      <c r="H307" s="4">
        <v>6</v>
      </c>
      <c r="I307" s="4"/>
      <c r="J307" s="4"/>
      <c r="K307" t="s">
        <v>617</v>
      </c>
      <c r="M307">
        <f>IF(t_card_list[[#This Row],[Rarity]]="Common",40,IF(t_card_list[[#This Row],[Rarity]]="Rare",100,IF(t_card_list[[#This Row],[Rarity]]="Epic",400,IF(t_card_list[[#This Row],[Rarity]]="Legendary",1600,0))))</f>
        <v>0</v>
      </c>
      <c r="O307" t="str">
        <f>IF(N307&gt;0,(N307-t_card_list[[#This Row],[Num]])*M307,"")</f>
        <v/>
      </c>
    </row>
    <row r="308" spans="1:15" x14ac:dyDescent="0.25">
      <c r="A308" s="5"/>
      <c r="B308" t="s">
        <v>42</v>
      </c>
      <c r="C308" t="s">
        <v>618</v>
      </c>
      <c r="D308" t="s">
        <v>10</v>
      </c>
      <c r="E308" t="s">
        <v>42</v>
      </c>
      <c r="F308" t="s">
        <v>323</v>
      </c>
      <c r="H308" s="4">
        <v>7</v>
      </c>
      <c r="I308" s="4"/>
      <c r="J308" s="4"/>
      <c r="K308" t="s">
        <v>619</v>
      </c>
      <c r="M308">
        <f>IF(t_card_list[[#This Row],[Rarity]]="Common",40,IF(t_card_list[[#This Row],[Rarity]]="Rare",100,IF(t_card_list[[#This Row],[Rarity]]="Epic",400,IF(t_card_list[[#This Row],[Rarity]]="Legendary",1600,0))))</f>
        <v>0</v>
      </c>
      <c r="O308" t="str">
        <f>IF(N308&gt;0,(N308-t_card_list[[#This Row],[Num]])*M308,"")</f>
        <v/>
      </c>
    </row>
    <row r="309" spans="1:15" x14ac:dyDescent="0.25">
      <c r="A309" s="5"/>
      <c r="B309" t="s">
        <v>42</v>
      </c>
      <c r="C309" t="s">
        <v>620</v>
      </c>
      <c r="D309" t="s">
        <v>8</v>
      </c>
      <c r="E309" t="s">
        <v>42</v>
      </c>
      <c r="F309" t="s">
        <v>323</v>
      </c>
      <c r="H309" s="4">
        <v>0</v>
      </c>
      <c r="I309" s="4"/>
      <c r="J309" s="4"/>
      <c r="K309" t="s">
        <v>621</v>
      </c>
      <c r="M309">
        <f>IF(t_card_list[[#This Row],[Rarity]]="Common",40,IF(t_card_list[[#This Row],[Rarity]]="Rare",100,IF(t_card_list[[#This Row],[Rarity]]="Epic",400,IF(t_card_list[[#This Row],[Rarity]]="Legendary",1600,0))))</f>
        <v>0</v>
      </c>
      <c r="O309" t="str">
        <f>IF(N309&gt;0,(N309-t_card_list[[#This Row],[Num]])*M309,"")</f>
        <v/>
      </c>
    </row>
    <row r="310" spans="1:15" x14ac:dyDescent="0.25">
      <c r="A310" s="5"/>
      <c r="B310" t="s">
        <v>42</v>
      </c>
      <c r="C310" t="s">
        <v>622</v>
      </c>
      <c r="D310" t="s">
        <v>8</v>
      </c>
      <c r="E310" t="s">
        <v>42</v>
      </c>
      <c r="F310" t="s">
        <v>323</v>
      </c>
      <c r="H310" s="4">
        <v>0</v>
      </c>
      <c r="I310" s="4"/>
      <c r="J310" s="4"/>
      <c r="K310" t="s">
        <v>623</v>
      </c>
      <c r="M310">
        <f>IF(t_card_list[[#This Row],[Rarity]]="Common",40,IF(t_card_list[[#This Row],[Rarity]]="Rare",100,IF(t_card_list[[#This Row],[Rarity]]="Epic",400,IF(t_card_list[[#This Row],[Rarity]]="Legendary",1600,0))))</f>
        <v>0</v>
      </c>
      <c r="O310" t="str">
        <f>IF(N310&gt;0,(N310-t_card_list[[#This Row],[Num]])*M310,"")</f>
        <v/>
      </c>
    </row>
    <row r="311" spans="1:15" x14ac:dyDescent="0.25">
      <c r="A311" s="5">
        <v>2</v>
      </c>
      <c r="B311" t="s">
        <v>26</v>
      </c>
      <c r="C311" t="s">
        <v>624</v>
      </c>
      <c r="D311" t="s">
        <v>8</v>
      </c>
      <c r="E311" t="s">
        <v>29</v>
      </c>
      <c r="F311" t="s">
        <v>30</v>
      </c>
      <c r="H311" s="4">
        <v>1</v>
      </c>
      <c r="I311" s="4">
        <v>3</v>
      </c>
      <c r="J311" s="4">
        <v>1</v>
      </c>
      <c r="K311" t="s">
        <v>625</v>
      </c>
      <c r="M311">
        <f>IF(t_card_list[[#This Row],[Rarity]]="Common",40,IF(t_card_list[[#This Row],[Rarity]]="Rare",100,IF(t_card_list[[#This Row],[Rarity]]="Epic",400,IF(t_card_list[[#This Row],[Rarity]]="Legendary",1600,0))))</f>
        <v>40</v>
      </c>
      <c r="O311" t="str">
        <f>IF(N311&gt;0,(N311-t_card_list[[#This Row],[Num]])*M311,"")</f>
        <v/>
      </c>
    </row>
    <row r="312" spans="1:15" x14ac:dyDescent="0.25">
      <c r="A312" s="5"/>
      <c r="B312" t="s">
        <v>26</v>
      </c>
      <c r="C312" t="s">
        <v>626</v>
      </c>
      <c r="D312" t="s">
        <v>8</v>
      </c>
      <c r="E312" t="s">
        <v>29</v>
      </c>
      <c r="F312" t="s">
        <v>323</v>
      </c>
      <c r="H312" s="4">
        <v>1</v>
      </c>
      <c r="I312" s="4"/>
      <c r="J312" s="4"/>
      <c r="K312" t="s">
        <v>627</v>
      </c>
      <c r="M312">
        <f>IF(t_card_list[[#This Row],[Rarity]]="Common",40,IF(t_card_list[[#This Row],[Rarity]]="Rare",100,IF(t_card_list[[#This Row],[Rarity]]="Epic",400,IF(t_card_list[[#This Row],[Rarity]]="Legendary",1600,0))))</f>
        <v>40</v>
      </c>
      <c r="O312" t="str">
        <f>IF(N312&gt;0,(N312-t_card_list[[#This Row],[Num]])*M312,"")</f>
        <v/>
      </c>
    </row>
    <row r="313" spans="1:15" x14ac:dyDescent="0.25">
      <c r="A313" s="5">
        <v>2</v>
      </c>
      <c r="B313" t="s">
        <v>26</v>
      </c>
      <c r="C313" t="s">
        <v>628</v>
      </c>
      <c r="D313" t="s">
        <v>8</v>
      </c>
      <c r="E313" t="s">
        <v>29</v>
      </c>
      <c r="F313" t="s">
        <v>323</v>
      </c>
      <c r="H313" s="4">
        <v>1</v>
      </c>
      <c r="I313" s="4"/>
      <c r="J313" s="4"/>
      <c r="K313" t="s">
        <v>629</v>
      </c>
      <c r="M313">
        <f>IF(t_card_list[[#This Row],[Rarity]]="Common",40,IF(t_card_list[[#This Row],[Rarity]]="Rare",100,IF(t_card_list[[#This Row],[Rarity]]="Epic",400,IF(t_card_list[[#This Row],[Rarity]]="Legendary",1600,0))))</f>
        <v>40</v>
      </c>
      <c r="O313" t="str">
        <f>IF(N313&gt;0,(N313-t_card_list[[#This Row],[Num]])*M313,"")</f>
        <v/>
      </c>
    </row>
    <row r="314" spans="1:15" x14ac:dyDescent="0.25">
      <c r="A314" s="5"/>
      <c r="B314" t="s">
        <v>42</v>
      </c>
      <c r="C314" t="s">
        <v>630</v>
      </c>
      <c r="D314" t="s">
        <v>8</v>
      </c>
      <c r="E314" t="s">
        <v>42</v>
      </c>
      <c r="F314" t="s">
        <v>323</v>
      </c>
      <c r="H314" s="4">
        <v>1</v>
      </c>
      <c r="I314" s="4"/>
      <c r="J314" s="4"/>
      <c r="K314" t="s">
        <v>631</v>
      </c>
      <c r="M314">
        <f>IF(t_card_list[[#This Row],[Rarity]]="Common",40,IF(t_card_list[[#This Row],[Rarity]]="Rare",100,IF(t_card_list[[#This Row],[Rarity]]="Epic",400,IF(t_card_list[[#This Row],[Rarity]]="Legendary",1600,0))))</f>
        <v>0</v>
      </c>
      <c r="O314" t="str">
        <f>IF(N314&gt;0,(N314-t_card_list[[#This Row],[Num]])*M314,"")</f>
        <v/>
      </c>
    </row>
    <row r="315" spans="1:15" x14ac:dyDescent="0.25">
      <c r="A315" s="5">
        <v>1</v>
      </c>
      <c r="B315" t="s">
        <v>26</v>
      </c>
      <c r="C315" t="s">
        <v>632</v>
      </c>
      <c r="D315" t="s">
        <v>8</v>
      </c>
      <c r="E315" t="s">
        <v>29</v>
      </c>
      <c r="F315" t="s">
        <v>323</v>
      </c>
      <c r="H315" s="4">
        <v>1</v>
      </c>
      <c r="I315" s="4"/>
      <c r="J315" s="4"/>
      <c r="K315" t="s">
        <v>633</v>
      </c>
      <c r="M315">
        <f>IF(t_card_list[[#This Row],[Rarity]]="Common",40,IF(t_card_list[[#This Row],[Rarity]]="Rare",100,IF(t_card_list[[#This Row],[Rarity]]="Epic",400,IF(t_card_list[[#This Row],[Rarity]]="Legendary",1600,0))))</f>
        <v>40</v>
      </c>
      <c r="O315" t="str">
        <f>IF(N315&gt;0,(N315-t_card_list[[#This Row],[Num]])*M315,"")</f>
        <v/>
      </c>
    </row>
    <row r="316" spans="1:15" x14ac:dyDescent="0.25">
      <c r="A316" s="5"/>
      <c r="B316" t="s">
        <v>42</v>
      </c>
      <c r="C316" t="s">
        <v>634</v>
      </c>
      <c r="D316" t="s">
        <v>8</v>
      </c>
      <c r="E316" t="s">
        <v>42</v>
      </c>
      <c r="F316" t="s">
        <v>323</v>
      </c>
      <c r="H316" s="4">
        <v>1</v>
      </c>
      <c r="I316" s="4"/>
      <c r="J316" s="4"/>
      <c r="K316" t="s">
        <v>635</v>
      </c>
      <c r="M316">
        <f>IF(t_card_list[[#This Row],[Rarity]]="Common",40,IF(t_card_list[[#This Row],[Rarity]]="Rare",100,IF(t_card_list[[#This Row],[Rarity]]="Epic",400,IF(t_card_list[[#This Row],[Rarity]]="Legendary",1600,0))))</f>
        <v>0</v>
      </c>
      <c r="O316" t="str">
        <f>IF(N316&gt;0,(N316-t_card_list[[#This Row],[Num]])*M316,"")</f>
        <v/>
      </c>
    </row>
    <row r="317" spans="1:15" x14ac:dyDescent="0.25">
      <c r="A317" s="5">
        <v>1</v>
      </c>
      <c r="B317" t="s">
        <v>26</v>
      </c>
      <c r="C317" t="s">
        <v>636</v>
      </c>
      <c r="D317" t="s">
        <v>8</v>
      </c>
      <c r="E317" t="s">
        <v>34</v>
      </c>
      <c r="F317" t="s">
        <v>323</v>
      </c>
      <c r="H317" s="4">
        <v>2</v>
      </c>
      <c r="I317" s="4"/>
      <c r="J317" s="4"/>
      <c r="K317" t="s">
        <v>637</v>
      </c>
      <c r="M317">
        <f>IF(t_card_list[[#This Row],[Rarity]]="Common",40,IF(t_card_list[[#This Row],[Rarity]]="Rare",100,IF(t_card_list[[#This Row],[Rarity]]="Epic",400,IF(t_card_list[[#This Row],[Rarity]]="Legendary",1600,0))))</f>
        <v>100</v>
      </c>
      <c r="O317" t="str">
        <f>IF(N317&gt;0,(N317-t_card_list[[#This Row],[Num]])*M317,"")</f>
        <v/>
      </c>
    </row>
    <row r="318" spans="1:15" x14ac:dyDescent="0.25">
      <c r="A318" s="5"/>
      <c r="B318" t="s">
        <v>42</v>
      </c>
      <c r="C318" t="s">
        <v>638</v>
      </c>
      <c r="D318" t="s">
        <v>8</v>
      </c>
      <c r="E318" t="s">
        <v>42</v>
      </c>
      <c r="F318" t="s">
        <v>30</v>
      </c>
      <c r="H318" s="4">
        <v>2</v>
      </c>
      <c r="I318" s="4">
        <v>0</v>
      </c>
      <c r="J318" s="4">
        <v>3</v>
      </c>
      <c r="K318" t="s">
        <v>639</v>
      </c>
      <c r="M318">
        <f>IF(t_card_list[[#This Row],[Rarity]]="Common",40,IF(t_card_list[[#This Row],[Rarity]]="Rare",100,IF(t_card_list[[#This Row],[Rarity]]="Epic",400,IF(t_card_list[[#This Row],[Rarity]]="Legendary",1600,0))))</f>
        <v>0</v>
      </c>
      <c r="O318" t="str">
        <f>IF(N318&gt;0,(N318-t_card_list[[#This Row],[Num]])*M318,"")</f>
        <v/>
      </c>
    </row>
    <row r="319" spans="1:15" x14ac:dyDescent="0.25">
      <c r="A319" s="5">
        <v>1</v>
      </c>
      <c r="B319" t="s">
        <v>26</v>
      </c>
      <c r="C319" t="s">
        <v>640</v>
      </c>
      <c r="D319" t="s">
        <v>8</v>
      </c>
      <c r="E319" t="s">
        <v>29</v>
      </c>
      <c r="F319" t="s">
        <v>403</v>
      </c>
      <c r="H319" s="4">
        <v>2</v>
      </c>
      <c r="I319" s="4">
        <v>2</v>
      </c>
      <c r="J319" s="4">
        <v>3</v>
      </c>
      <c r="K319" t="s">
        <v>641</v>
      </c>
      <c r="M319">
        <f>IF(t_card_list[[#This Row],[Rarity]]="Common",40,IF(t_card_list[[#This Row],[Rarity]]="Rare",100,IF(t_card_list[[#This Row],[Rarity]]="Epic",400,IF(t_card_list[[#This Row],[Rarity]]="Legendary",1600,0))))</f>
        <v>40</v>
      </c>
      <c r="O319" t="str">
        <f>IF(N319&gt;0,(N319-t_card_list[[#This Row],[Num]])*M319,"")</f>
        <v/>
      </c>
    </row>
    <row r="320" spans="1:15" x14ac:dyDescent="0.25">
      <c r="A320" s="5"/>
      <c r="B320" t="s">
        <v>42</v>
      </c>
      <c r="C320" t="s">
        <v>642</v>
      </c>
      <c r="D320" t="s">
        <v>8</v>
      </c>
      <c r="E320" t="s">
        <v>42</v>
      </c>
      <c r="F320" t="s">
        <v>323</v>
      </c>
      <c r="H320" s="4">
        <v>2</v>
      </c>
      <c r="I320" s="4"/>
      <c r="J320" s="4"/>
      <c r="K320" t="s">
        <v>643</v>
      </c>
      <c r="M320">
        <f>IF(t_card_list[[#This Row],[Rarity]]="Common",40,IF(t_card_list[[#This Row],[Rarity]]="Rare",100,IF(t_card_list[[#This Row],[Rarity]]="Epic",400,IF(t_card_list[[#This Row],[Rarity]]="Legendary",1600,0))))</f>
        <v>0</v>
      </c>
      <c r="O320" t="str">
        <f>IF(N320&gt;0,(N320-t_card_list[[#This Row],[Num]])*M320,"")</f>
        <v/>
      </c>
    </row>
    <row r="321" spans="1:15" x14ac:dyDescent="0.25">
      <c r="A321" s="5">
        <v>1</v>
      </c>
      <c r="B321" t="s">
        <v>26</v>
      </c>
      <c r="C321" t="s">
        <v>644</v>
      </c>
      <c r="D321" t="s">
        <v>8</v>
      </c>
      <c r="E321" t="s">
        <v>51</v>
      </c>
      <c r="F321" t="s">
        <v>323</v>
      </c>
      <c r="H321" s="4">
        <v>3</v>
      </c>
      <c r="I321" s="4"/>
      <c r="J321" s="4"/>
      <c r="K321" t="s">
        <v>645</v>
      </c>
      <c r="M321">
        <f>IF(t_card_list[[#This Row],[Rarity]]="Common",40,IF(t_card_list[[#This Row],[Rarity]]="Rare",100,IF(t_card_list[[#This Row],[Rarity]]="Epic",400,IF(t_card_list[[#This Row],[Rarity]]="Legendary",1600,0))))</f>
        <v>400</v>
      </c>
      <c r="O321" t="str">
        <f>IF(N321&gt;0,(N321-t_card_list[[#This Row],[Num]])*M321,"")</f>
        <v/>
      </c>
    </row>
    <row r="322" spans="1:15" x14ac:dyDescent="0.25">
      <c r="A322" s="5">
        <v>1</v>
      </c>
      <c r="B322" t="s">
        <v>26</v>
      </c>
      <c r="C322" t="s">
        <v>646</v>
      </c>
      <c r="D322" t="s">
        <v>8</v>
      </c>
      <c r="E322" t="s">
        <v>34</v>
      </c>
      <c r="F322" t="s">
        <v>323</v>
      </c>
      <c r="H322" s="4">
        <v>3</v>
      </c>
      <c r="I322" s="4"/>
      <c r="J322" s="4"/>
      <c r="K322" t="s">
        <v>647</v>
      </c>
      <c r="M322">
        <f>IF(t_card_list[[#This Row],[Rarity]]="Common",40,IF(t_card_list[[#This Row],[Rarity]]="Rare",100,IF(t_card_list[[#This Row],[Rarity]]="Epic",400,IF(t_card_list[[#This Row],[Rarity]]="Legendary",1600,0))))</f>
        <v>100</v>
      </c>
      <c r="O322" t="str">
        <f>IF(N322&gt;0,(N322-t_card_list[[#This Row],[Num]])*M322,"")</f>
        <v/>
      </c>
    </row>
    <row r="323" spans="1:15" x14ac:dyDescent="0.25">
      <c r="A323" s="5"/>
      <c r="B323" t="s">
        <v>42</v>
      </c>
      <c r="C323" t="s">
        <v>648</v>
      </c>
      <c r="D323" t="s">
        <v>8</v>
      </c>
      <c r="E323" t="s">
        <v>42</v>
      </c>
      <c r="F323" t="s">
        <v>323</v>
      </c>
      <c r="H323" s="4">
        <v>3</v>
      </c>
      <c r="I323" s="4"/>
      <c r="J323" s="4"/>
      <c r="K323" t="s">
        <v>649</v>
      </c>
      <c r="M323">
        <f>IF(t_card_list[[#This Row],[Rarity]]="Common",40,IF(t_card_list[[#This Row],[Rarity]]="Rare",100,IF(t_card_list[[#This Row],[Rarity]]="Epic",400,IF(t_card_list[[#This Row],[Rarity]]="Legendary",1600,0))))</f>
        <v>0</v>
      </c>
      <c r="O323" t="str">
        <f>IF(N323&gt;0,(N323-t_card_list[[#This Row],[Num]])*M323,"")</f>
        <v/>
      </c>
    </row>
    <row r="324" spans="1:15" x14ac:dyDescent="0.25">
      <c r="A324" s="5">
        <v>1</v>
      </c>
      <c r="B324" t="s">
        <v>26</v>
      </c>
      <c r="C324" t="s">
        <v>650</v>
      </c>
      <c r="D324" t="s">
        <v>8</v>
      </c>
      <c r="E324" t="s">
        <v>34</v>
      </c>
      <c r="F324" t="s">
        <v>323</v>
      </c>
      <c r="H324" s="4">
        <v>3</v>
      </c>
      <c r="I324" s="4"/>
      <c r="J324" s="4"/>
      <c r="K324" t="s">
        <v>651</v>
      </c>
      <c r="M324">
        <f>IF(t_card_list[[#This Row],[Rarity]]="Common",40,IF(t_card_list[[#This Row],[Rarity]]="Rare",100,IF(t_card_list[[#This Row],[Rarity]]="Epic",400,IF(t_card_list[[#This Row],[Rarity]]="Legendary",1600,0))))</f>
        <v>100</v>
      </c>
      <c r="O324" t="str">
        <f>IF(N324&gt;0,(N324-t_card_list[[#This Row],[Num]])*M324,"")</f>
        <v/>
      </c>
    </row>
    <row r="325" spans="1:15" x14ac:dyDescent="0.25">
      <c r="A325" s="5"/>
      <c r="B325" t="s">
        <v>26</v>
      </c>
      <c r="C325" t="s">
        <v>652</v>
      </c>
      <c r="D325" t="s">
        <v>8</v>
      </c>
      <c r="E325" t="s">
        <v>34</v>
      </c>
      <c r="F325" t="s">
        <v>323</v>
      </c>
      <c r="H325" s="4">
        <v>3</v>
      </c>
      <c r="I325" s="4"/>
      <c r="J325" s="4"/>
      <c r="K325" t="s">
        <v>653</v>
      </c>
      <c r="M325">
        <f>IF(t_card_list[[#This Row],[Rarity]]="Common",40,IF(t_card_list[[#This Row],[Rarity]]="Rare",100,IF(t_card_list[[#This Row],[Rarity]]="Epic",400,IF(t_card_list[[#This Row],[Rarity]]="Legendary",1600,0))))</f>
        <v>100</v>
      </c>
      <c r="O325" t="str">
        <f>IF(N325&gt;0,(N325-t_card_list[[#This Row],[Num]])*M325,"")</f>
        <v/>
      </c>
    </row>
    <row r="326" spans="1:15" x14ac:dyDescent="0.25">
      <c r="A326" s="5">
        <v>1</v>
      </c>
      <c r="B326" t="s">
        <v>26</v>
      </c>
      <c r="C326" t="s">
        <v>654</v>
      </c>
      <c r="D326" t="s">
        <v>8</v>
      </c>
      <c r="E326" t="s">
        <v>34</v>
      </c>
      <c r="F326" t="s">
        <v>30</v>
      </c>
      <c r="H326" s="4">
        <v>3</v>
      </c>
      <c r="I326" s="4">
        <v>0</v>
      </c>
      <c r="J326" s="4">
        <v>3</v>
      </c>
      <c r="K326" t="s">
        <v>655</v>
      </c>
      <c r="M326">
        <f>IF(t_card_list[[#This Row],[Rarity]]="Common",40,IF(t_card_list[[#This Row],[Rarity]]="Rare",100,IF(t_card_list[[#This Row],[Rarity]]="Epic",400,IF(t_card_list[[#This Row],[Rarity]]="Legendary",1600,0))))</f>
        <v>100</v>
      </c>
      <c r="O326" t="str">
        <f>IF(N326&gt;0,(N326-t_card_list[[#This Row],[Num]])*M326,"")</f>
        <v/>
      </c>
    </row>
    <row r="327" spans="1:15" x14ac:dyDescent="0.25">
      <c r="A327" s="5">
        <v>1</v>
      </c>
      <c r="B327" t="s">
        <v>26</v>
      </c>
      <c r="C327" t="s">
        <v>656</v>
      </c>
      <c r="D327" t="s">
        <v>8</v>
      </c>
      <c r="E327" t="s">
        <v>29</v>
      </c>
      <c r="F327" t="s">
        <v>30</v>
      </c>
      <c r="H327" s="4">
        <v>3</v>
      </c>
      <c r="I327" s="4">
        <v>2</v>
      </c>
      <c r="J327" s="4">
        <v>4</v>
      </c>
      <c r="K327" t="s">
        <v>657</v>
      </c>
      <c r="M327">
        <f>IF(t_card_list[[#This Row],[Rarity]]="Common",40,IF(t_card_list[[#This Row],[Rarity]]="Rare",100,IF(t_card_list[[#This Row],[Rarity]]="Epic",400,IF(t_card_list[[#This Row],[Rarity]]="Legendary",1600,0))))</f>
        <v>40</v>
      </c>
      <c r="O327" t="str">
        <f>IF(N327&gt;0,(N327-t_card_list[[#This Row],[Num]])*M327,"")</f>
        <v/>
      </c>
    </row>
    <row r="328" spans="1:15" x14ac:dyDescent="0.25">
      <c r="A328" s="5"/>
      <c r="B328" t="s">
        <v>42</v>
      </c>
      <c r="C328" t="s">
        <v>658</v>
      </c>
      <c r="D328" t="s">
        <v>8</v>
      </c>
      <c r="E328" t="s">
        <v>42</v>
      </c>
      <c r="F328" t="s">
        <v>30</v>
      </c>
      <c r="H328" s="4">
        <v>4</v>
      </c>
      <c r="I328" s="4">
        <v>3</v>
      </c>
      <c r="J328" s="4">
        <v>3</v>
      </c>
      <c r="K328" t="s">
        <v>659</v>
      </c>
      <c r="M328">
        <f>IF(t_card_list[[#This Row],[Rarity]]="Common",40,IF(t_card_list[[#This Row],[Rarity]]="Rare",100,IF(t_card_list[[#This Row],[Rarity]]="Epic",400,IF(t_card_list[[#This Row],[Rarity]]="Legendary",1600,0))))</f>
        <v>0</v>
      </c>
      <c r="O328" t="str">
        <f>IF(N328&gt;0,(N328-t_card_list[[#This Row],[Num]])*M328,"")</f>
        <v/>
      </c>
    </row>
    <row r="329" spans="1:15" x14ac:dyDescent="0.25">
      <c r="A329" s="5"/>
      <c r="B329" t="s">
        <v>42</v>
      </c>
      <c r="C329" t="s">
        <v>660</v>
      </c>
      <c r="D329" t="s">
        <v>8</v>
      </c>
      <c r="E329" t="s">
        <v>42</v>
      </c>
      <c r="F329" t="s">
        <v>323</v>
      </c>
      <c r="H329" s="4">
        <v>5</v>
      </c>
      <c r="I329" s="4"/>
      <c r="J329" s="4"/>
      <c r="K329" t="s">
        <v>661</v>
      </c>
      <c r="M329">
        <f>IF(t_card_list[[#This Row],[Rarity]]="Common",40,IF(t_card_list[[#This Row],[Rarity]]="Rare",100,IF(t_card_list[[#This Row],[Rarity]]="Epic",400,IF(t_card_list[[#This Row],[Rarity]]="Legendary",1600,0))))</f>
        <v>0</v>
      </c>
      <c r="O329" t="str">
        <f>IF(N329&gt;0,(N329-t_card_list[[#This Row],[Num]])*M329,"")</f>
        <v/>
      </c>
    </row>
    <row r="330" spans="1:15" x14ac:dyDescent="0.25">
      <c r="A330" s="5"/>
      <c r="B330" t="s">
        <v>26</v>
      </c>
      <c r="C330" t="s">
        <v>662</v>
      </c>
      <c r="D330" t="s">
        <v>8</v>
      </c>
      <c r="E330" t="s">
        <v>51</v>
      </c>
      <c r="F330" t="s">
        <v>403</v>
      </c>
      <c r="H330" s="4">
        <v>5</v>
      </c>
      <c r="I330" s="4">
        <v>2</v>
      </c>
      <c r="J330" s="4">
        <v>8</v>
      </c>
      <c r="K330" t="s">
        <v>625</v>
      </c>
      <c r="M330">
        <f>IF(t_card_list[[#This Row],[Rarity]]="Common",40,IF(t_card_list[[#This Row],[Rarity]]="Rare",100,IF(t_card_list[[#This Row],[Rarity]]="Epic",400,IF(t_card_list[[#This Row],[Rarity]]="Legendary",1600,0))))</f>
        <v>400</v>
      </c>
      <c r="O330" t="str">
        <f>IF(N330&gt;0,(N330-t_card_list[[#This Row],[Num]])*M330,"")</f>
        <v/>
      </c>
    </row>
    <row r="331" spans="1:15" x14ac:dyDescent="0.25">
      <c r="A331" s="5"/>
      <c r="B331" t="s">
        <v>26</v>
      </c>
      <c r="C331" t="s">
        <v>663</v>
      </c>
      <c r="D331" t="s">
        <v>8</v>
      </c>
      <c r="E331" t="s">
        <v>51</v>
      </c>
      <c r="F331" t="s">
        <v>30</v>
      </c>
      <c r="H331" s="4">
        <v>5</v>
      </c>
      <c r="I331" s="4">
        <v>7</v>
      </c>
      <c r="J331" s="4">
        <v>8</v>
      </c>
      <c r="K331" t="s">
        <v>664</v>
      </c>
      <c r="M331">
        <f>IF(t_card_list[[#This Row],[Rarity]]="Common",40,IF(t_card_list[[#This Row],[Rarity]]="Rare",100,IF(t_card_list[[#This Row],[Rarity]]="Epic",400,IF(t_card_list[[#This Row],[Rarity]]="Legendary",1600,0))))</f>
        <v>400</v>
      </c>
      <c r="O331" t="str">
        <f>IF(N331&gt;0,(N331-t_card_list[[#This Row],[Num]])*M331,"")</f>
        <v/>
      </c>
    </row>
    <row r="332" spans="1:15" x14ac:dyDescent="0.25">
      <c r="A332" s="5"/>
      <c r="B332" t="s">
        <v>42</v>
      </c>
      <c r="C332" t="s">
        <v>665</v>
      </c>
      <c r="D332" t="s">
        <v>8</v>
      </c>
      <c r="E332" t="s">
        <v>42</v>
      </c>
      <c r="F332" t="s">
        <v>30</v>
      </c>
      <c r="H332" s="4">
        <v>6</v>
      </c>
      <c r="I332" s="4">
        <v>6</v>
      </c>
      <c r="J332" s="4">
        <v>5</v>
      </c>
      <c r="K332" t="s">
        <v>666</v>
      </c>
      <c r="M332">
        <f>IF(t_card_list[[#This Row],[Rarity]]="Common",40,IF(t_card_list[[#This Row],[Rarity]]="Rare",100,IF(t_card_list[[#This Row],[Rarity]]="Epic",400,IF(t_card_list[[#This Row],[Rarity]]="Legendary",1600,0))))</f>
        <v>0</v>
      </c>
      <c r="O332" t="str">
        <f>IF(N332&gt;0,(N332-t_card_list[[#This Row],[Num]])*M332,"")</f>
        <v/>
      </c>
    </row>
    <row r="333" spans="1:15" x14ac:dyDescent="0.25">
      <c r="A333" s="5"/>
      <c r="B333" t="s">
        <v>26</v>
      </c>
      <c r="C333" t="s">
        <v>667</v>
      </c>
      <c r="D333" t="s">
        <v>8</v>
      </c>
      <c r="E333" t="s">
        <v>83</v>
      </c>
      <c r="F333" t="s">
        <v>30</v>
      </c>
      <c r="H333" s="4">
        <v>8</v>
      </c>
      <c r="I333" s="4">
        <v>3</v>
      </c>
      <c r="J333" s="4">
        <v>5</v>
      </c>
      <c r="K333" t="s">
        <v>668</v>
      </c>
      <c r="M333">
        <f>IF(t_card_list[[#This Row],[Rarity]]="Common",40,IF(t_card_list[[#This Row],[Rarity]]="Rare",100,IF(t_card_list[[#This Row],[Rarity]]="Epic",400,IF(t_card_list[[#This Row],[Rarity]]="Legendary",1600,0))))</f>
        <v>1600</v>
      </c>
      <c r="O333" t="str">
        <f>IF(N333&gt;0,(N333-t_card_list[[#This Row],[Num]])*M333,"")</f>
        <v/>
      </c>
    </row>
    <row r="334" spans="1:15" x14ac:dyDescent="0.25">
      <c r="A334" s="5"/>
      <c r="B334" t="s">
        <v>42</v>
      </c>
      <c r="C334" t="s">
        <v>669</v>
      </c>
      <c r="D334" t="s">
        <v>1</v>
      </c>
      <c r="E334" t="s">
        <v>42</v>
      </c>
      <c r="F334" t="s">
        <v>323</v>
      </c>
      <c r="H334" s="4">
        <v>0</v>
      </c>
      <c r="I334" s="4"/>
      <c r="J334" s="4"/>
      <c r="K334" t="s">
        <v>670</v>
      </c>
      <c r="M334">
        <f>IF(t_card_list[[#This Row],[Rarity]]="Common",40,IF(t_card_list[[#This Row],[Rarity]]="Rare",100,IF(t_card_list[[#This Row],[Rarity]]="Epic",400,IF(t_card_list[[#This Row],[Rarity]]="Legendary",1600,0))))</f>
        <v>0</v>
      </c>
      <c r="O334" t="str">
        <f>IF(N334&gt;0,(N334-t_card_list[[#This Row],[Num]])*M334,"")</f>
        <v/>
      </c>
    </row>
    <row r="335" spans="1:15" x14ac:dyDescent="0.25">
      <c r="A335" s="5"/>
      <c r="B335" t="s">
        <v>42</v>
      </c>
      <c r="C335" t="s">
        <v>671</v>
      </c>
      <c r="D335" t="s">
        <v>1</v>
      </c>
      <c r="E335" t="s">
        <v>42</v>
      </c>
      <c r="F335" t="s">
        <v>323</v>
      </c>
      <c r="H335" s="4">
        <v>0</v>
      </c>
      <c r="I335" s="4"/>
      <c r="J335" s="4"/>
      <c r="K335" t="s">
        <v>672</v>
      </c>
      <c r="M335">
        <f>IF(t_card_list[[#This Row],[Rarity]]="Common",40,IF(t_card_list[[#This Row],[Rarity]]="Rare",100,IF(t_card_list[[#This Row],[Rarity]]="Epic",400,IF(t_card_list[[#This Row],[Rarity]]="Legendary",1600,0))))</f>
        <v>0</v>
      </c>
      <c r="O335" t="str">
        <f>IF(N335&gt;0,(N335-t_card_list[[#This Row],[Num]])*M335,"")</f>
        <v/>
      </c>
    </row>
    <row r="336" spans="1:15" x14ac:dyDescent="0.25">
      <c r="A336" s="5">
        <v>1</v>
      </c>
      <c r="B336" t="s">
        <v>26</v>
      </c>
      <c r="C336" t="s">
        <v>673</v>
      </c>
      <c r="D336" t="s">
        <v>1</v>
      </c>
      <c r="E336" t="s">
        <v>29</v>
      </c>
      <c r="F336" t="s">
        <v>30</v>
      </c>
      <c r="G336" t="s">
        <v>277</v>
      </c>
      <c r="H336" s="4">
        <v>1</v>
      </c>
      <c r="I336" s="4">
        <v>1</v>
      </c>
      <c r="J336" s="4">
        <v>1</v>
      </c>
      <c r="K336" t="s">
        <v>674</v>
      </c>
      <c r="M336">
        <f>IF(t_card_list[[#This Row],[Rarity]]="Common",40,IF(t_card_list[[#This Row],[Rarity]]="Rare",100,IF(t_card_list[[#This Row],[Rarity]]="Epic",400,IF(t_card_list[[#This Row],[Rarity]]="Legendary",1600,0))))</f>
        <v>40</v>
      </c>
      <c r="O336" t="str">
        <f>IF(N336&gt;0,(N336-t_card_list[[#This Row],[Num]])*M336,"")</f>
        <v/>
      </c>
    </row>
    <row r="337" spans="1:15" x14ac:dyDescent="0.25">
      <c r="A337" s="5"/>
      <c r="B337" t="s">
        <v>42</v>
      </c>
      <c r="C337" t="s">
        <v>675</v>
      </c>
      <c r="D337" t="s">
        <v>1</v>
      </c>
      <c r="E337" t="s">
        <v>42</v>
      </c>
      <c r="F337" t="s">
        <v>323</v>
      </c>
      <c r="H337" s="4">
        <v>1</v>
      </c>
      <c r="I337" s="4"/>
      <c r="J337" s="4"/>
      <c r="K337" t="s">
        <v>676</v>
      </c>
      <c r="M337">
        <f>IF(t_card_list[[#This Row],[Rarity]]="Common",40,IF(t_card_list[[#This Row],[Rarity]]="Rare",100,IF(t_card_list[[#This Row],[Rarity]]="Epic",400,IF(t_card_list[[#This Row],[Rarity]]="Legendary",1600,0))))</f>
        <v>0</v>
      </c>
      <c r="O337" t="str">
        <f>IF(N337&gt;0,(N337-t_card_list[[#This Row],[Num]])*M337,"")</f>
        <v/>
      </c>
    </row>
    <row r="338" spans="1:15" x14ac:dyDescent="0.25">
      <c r="A338" s="5">
        <v>2</v>
      </c>
      <c r="B338" t="s">
        <v>26</v>
      </c>
      <c r="C338" t="s">
        <v>677</v>
      </c>
      <c r="D338" t="s">
        <v>1</v>
      </c>
      <c r="E338" t="s">
        <v>29</v>
      </c>
      <c r="F338" t="s">
        <v>30</v>
      </c>
      <c r="G338" t="s">
        <v>277</v>
      </c>
      <c r="H338" s="4">
        <v>1</v>
      </c>
      <c r="I338" s="4">
        <v>3</v>
      </c>
      <c r="J338" s="4">
        <v>2</v>
      </c>
      <c r="K338" t="s">
        <v>678</v>
      </c>
      <c r="M338">
        <f>IF(t_card_list[[#This Row],[Rarity]]="Common",40,IF(t_card_list[[#This Row],[Rarity]]="Rare",100,IF(t_card_list[[#This Row],[Rarity]]="Epic",400,IF(t_card_list[[#This Row],[Rarity]]="Legendary",1600,0))))</f>
        <v>40</v>
      </c>
      <c r="O338" t="str">
        <f>IF(N338&gt;0,(N338-t_card_list[[#This Row],[Num]])*M338,"")</f>
        <v/>
      </c>
    </row>
    <row r="339" spans="1:15" x14ac:dyDescent="0.25">
      <c r="A339" s="5"/>
      <c r="B339" t="s">
        <v>42</v>
      </c>
      <c r="C339" t="s">
        <v>679</v>
      </c>
      <c r="D339" t="s">
        <v>1</v>
      </c>
      <c r="E339" t="s">
        <v>42</v>
      </c>
      <c r="F339" t="s">
        <v>323</v>
      </c>
      <c r="H339" s="4">
        <v>1</v>
      </c>
      <c r="I339" s="4"/>
      <c r="J339" s="4"/>
      <c r="K339" t="s">
        <v>680</v>
      </c>
      <c r="M339">
        <f>IF(t_card_list[[#This Row],[Rarity]]="Common",40,IF(t_card_list[[#This Row],[Rarity]]="Rare",100,IF(t_card_list[[#This Row],[Rarity]]="Epic",400,IF(t_card_list[[#This Row],[Rarity]]="Legendary",1600,0))))</f>
        <v>0</v>
      </c>
      <c r="O339" t="str">
        <f>IF(N339&gt;0,(N339-t_card_list[[#This Row],[Num]])*M339,"")</f>
        <v/>
      </c>
    </row>
    <row r="340" spans="1:15" x14ac:dyDescent="0.25">
      <c r="A340" s="5">
        <v>1</v>
      </c>
      <c r="B340" t="s">
        <v>26</v>
      </c>
      <c r="C340" t="s">
        <v>681</v>
      </c>
      <c r="D340" t="s">
        <v>1</v>
      </c>
      <c r="E340" t="s">
        <v>29</v>
      </c>
      <c r="F340" t="s">
        <v>323</v>
      </c>
      <c r="H340" s="4">
        <v>1</v>
      </c>
      <c r="I340" s="4"/>
      <c r="J340" s="4"/>
      <c r="K340" t="s">
        <v>682</v>
      </c>
      <c r="M340">
        <f>IF(t_card_list[[#This Row],[Rarity]]="Common",40,IF(t_card_list[[#This Row],[Rarity]]="Rare",100,IF(t_card_list[[#This Row],[Rarity]]="Epic",400,IF(t_card_list[[#This Row],[Rarity]]="Legendary",1600,0))))</f>
        <v>40</v>
      </c>
      <c r="O340" t="str">
        <f>IF(N340&gt;0,(N340-t_card_list[[#This Row],[Num]])*M340,"")</f>
        <v/>
      </c>
    </row>
    <row r="341" spans="1:15" x14ac:dyDescent="0.25">
      <c r="A341" s="5"/>
      <c r="B341" t="s">
        <v>42</v>
      </c>
      <c r="C341" t="s">
        <v>683</v>
      </c>
      <c r="D341" t="s">
        <v>1</v>
      </c>
      <c r="E341" t="s">
        <v>42</v>
      </c>
      <c r="F341" t="s">
        <v>30</v>
      </c>
      <c r="G341" t="s">
        <v>277</v>
      </c>
      <c r="H341" s="4">
        <v>1</v>
      </c>
      <c r="I341" s="4">
        <v>1</v>
      </c>
      <c r="J341" s="4">
        <v>3</v>
      </c>
      <c r="K341" t="s">
        <v>46</v>
      </c>
      <c r="M341">
        <f>IF(t_card_list[[#This Row],[Rarity]]="Common",40,IF(t_card_list[[#This Row],[Rarity]]="Rare",100,IF(t_card_list[[#This Row],[Rarity]]="Epic",400,IF(t_card_list[[#This Row],[Rarity]]="Legendary",1600,0))))</f>
        <v>0</v>
      </c>
      <c r="O341" t="str">
        <f>IF(N341&gt;0,(N341-t_card_list[[#This Row],[Num]])*M341,"")</f>
        <v/>
      </c>
    </row>
    <row r="342" spans="1:15" x14ac:dyDescent="0.25">
      <c r="A342" s="5">
        <v>1</v>
      </c>
      <c r="B342" t="s">
        <v>26</v>
      </c>
      <c r="C342" t="s">
        <v>684</v>
      </c>
      <c r="D342" t="s">
        <v>1</v>
      </c>
      <c r="E342" t="s">
        <v>29</v>
      </c>
      <c r="F342" t="s">
        <v>323</v>
      </c>
      <c r="H342" s="4">
        <v>2</v>
      </c>
      <c r="I342" s="4"/>
      <c r="J342" s="4"/>
      <c r="K342" t="s">
        <v>685</v>
      </c>
      <c r="M342">
        <f>IF(t_card_list[[#This Row],[Rarity]]="Common",40,IF(t_card_list[[#This Row],[Rarity]]="Rare",100,IF(t_card_list[[#This Row],[Rarity]]="Epic",400,IF(t_card_list[[#This Row],[Rarity]]="Legendary",1600,0))))</f>
        <v>40</v>
      </c>
      <c r="O342" t="str">
        <f>IF(N342&gt;0,(N342-t_card_list[[#This Row],[Num]])*M342,"")</f>
        <v/>
      </c>
    </row>
    <row r="343" spans="1:15" x14ac:dyDescent="0.25">
      <c r="A343" s="5"/>
      <c r="B343" t="s">
        <v>42</v>
      </c>
      <c r="C343" t="s">
        <v>686</v>
      </c>
      <c r="D343" t="s">
        <v>1</v>
      </c>
      <c r="E343" t="s">
        <v>42</v>
      </c>
      <c r="F343" t="s">
        <v>30</v>
      </c>
      <c r="G343" t="s">
        <v>277</v>
      </c>
      <c r="H343" s="4">
        <v>2</v>
      </c>
      <c r="I343" s="4">
        <v>4</v>
      </c>
      <c r="J343" s="4">
        <v>3</v>
      </c>
      <c r="K343" t="s">
        <v>687</v>
      </c>
      <c r="M343">
        <f>IF(t_card_list[[#This Row],[Rarity]]="Common",40,IF(t_card_list[[#This Row],[Rarity]]="Rare",100,IF(t_card_list[[#This Row],[Rarity]]="Epic",400,IF(t_card_list[[#This Row],[Rarity]]="Legendary",1600,0))))</f>
        <v>0</v>
      </c>
      <c r="O343" t="str">
        <f>IF(N343&gt;0,(N343-t_card_list[[#This Row],[Num]])*M343,"")</f>
        <v/>
      </c>
    </row>
    <row r="344" spans="1:15" x14ac:dyDescent="0.25">
      <c r="A344" s="5"/>
      <c r="B344" t="s">
        <v>42</v>
      </c>
      <c r="C344" t="s">
        <v>688</v>
      </c>
      <c r="D344" t="s">
        <v>1</v>
      </c>
      <c r="E344" t="s">
        <v>42</v>
      </c>
      <c r="F344" t="s">
        <v>323</v>
      </c>
      <c r="H344" s="4">
        <v>3</v>
      </c>
      <c r="I344" s="4"/>
      <c r="J344" s="4"/>
      <c r="K344" t="s">
        <v>689</v>
      </c>
      <c r="M344">
        <f>IF(t_card_list[[#This Row],[Rarity]]="Common",40,IF(t_card_list[[#This Row],[Rarity]]="Rare",100,IF(t_card_list[[#This Row],[Rarity]]="Epic",400,IF(t_card_list[[#This Row],[Rarity]]="Legendary",1600,0))))</f>
        <v>0</v>
      </c>
      <c r="O344" t="str">
        <f>IF(N344&gt;0,(N344-t_card_list[[#This Row],[Num]])*M344,"")</f>
        <v/>
      </c>
    </row>
    <row r="345" spans="1:15" x14ac:dyDescent="0.25">
      <c r="A345" s="5"/>
      <c r="B345" t="s">
        <v>26</v>
      </c>
      <c r="C345" t="s">
        <v>690</v>
      </c>
      <c r="D345" t="s">
        <v>1</v>
      </c>
      <c r="E345" t="s">
        <v>34</v>
      </c>
      <c r="F345" t="s">
        <v>30</v>
      </c>
      <c r="G345" t="s">
        <v>277</v>
      </c>
      <c r="H345" s="4">
        <v>3</v>
      </c>
      <c r="I345" s="4">
        <v>3</v>
      </c>
      <c r="J345" s="4">
        <v>5</v>
      </c>
      <c r="K345" t="s">
        <v>691</v>
      </c>
      <c r="M345">
        <f>IF(t_card_list[[#This Row],[Rarity]]="Common",40,IF(t_card_list[[#This Row],[Rarity]]="Rare",100,IF(t_card_list[[#This Row],[Rarity]]="Epic",400,IF(t_card_list[[#This Row],[Rarity]]="Legendary",1600,0))))</f>
        <v>100</v>
      </c>
      <c r="O345" t="str">
        <f>IF(N345&gt;0,(N345-t_card_list[[#This Row],[Num]])*M345,"")</f>
        <v/>
      </c>
    </row>
    <row r="346" spans="1:15" x14ac:dyDescent="0.25">
      <c r="A346" s="5">
        <v>2</v>
      </c>
      <c r="B346" t="s">
        <v>26</v>
      </c>
      <c r="C346" t="s">
        <v>692</v>
      </c>
      <c r="D346" t="s">
        <v>1</v>
      </c>
      <c r="E346" t="s">
        <v>29</v>
      </c>
      <c r="F346" t="s">
        <v>323</v>
      </c>
      <c r="H346" s="4">
        <v>3</v>
      </c>
      <c r="I346" s="4"/>
      <c r="J346" s="4"/>
      <c r="K346" t="s">
        <v>693</v>
      </c>
      <c r="M346">
        <f>IF(t_card_list[[#This Row],[Rarity]]="Common",40,IF(t_card_list[[#This Row],[Rarity]]="Rare",100,IF(t_card_list[[#This Row],[Rarity]]="Epic",400,IF(t_card_list[[#This Row],[Rarity]]="Legendary",1600,0))))</f>
        <v>40</v>
      </c>
      <c r="O346" t="str">
        <f>IF(N346&gt;0,(N346-t_card_list[[#This Row],[Num]])*M346,"")</f>
        <v/>
      </c>
    </row>
    <row r="347" spans="1:15" x14ac:dyDescent="0.25">
      <c r="A347" s="5"/>
      <c r="B347" t="s">
        <v>42</v>
      </c>
      <c r="C347" t="s">
        <v>694</v>
      </c>
      <c r="D347" t="s">
        <v>1</v>
      </c>
      <c r="E347" t="s">
        <v>42</v>
      </c>
      <c r="F347" t="s">
        <v>323</v>
      </c>
      <c r="H347" s="4">
        <v>3</v>
      </c>
      <c r="I347" s="4"/>
      <c r="J347" s="4"/>
      <c r="K347" t="s">
        <v>695</v>
      </c>
      <c r="M347">
        <f>IF(t_card_list[[#This Row],[Rarity]]="Common",40,IF(t_card_list[[#This Row],[Rarity]]="Rare",100,IF(t_card_list[[#This Row],[Rarity]]="Epic",400,IF(t_card_list[[#This Row],[Rarity]]="Legendary",1600,0))))</f>
        <v>0</v>
      </c>
      <c r="O347" t="str">
        <f>IF(N347&gt;0,(N347-t_card_list[[#This Row],[Num]])*M347,"")</f>
        <v/>
      </c>
    </row>
    <row r="348" spans="1:15" x14ac:dyDescent="0.25">
      <c r="A348" s="5">
        <v>2</v>
      </c>
      <c r="B348" t="s">
        <v>26</v>
      </c>
      <c r="C348" t="s">
        <v>696</v>
      </c>
      <c r="D348" t="s">
        <v>1</v>
      </c>
      <c r="E348" t="s">
        <v>34</v>
      </c>
      <c r="F348" t="s">
        <v>30</v>
      </c>
      <c r="G348" t="s">
        <v>277</v>
      </c>
      <c r="H348" s="4">
        <v>3</v>
      </c>
      <c r="I348" s="4">
        <v>3</v>
      </c>
      <c r="J348" s="4">
        <v>3</v>
      </c>
      <c r="K348" t="s">
        <v>697</v>
      </c>
      <c r="M348">
        <f>IF(t_card_list[[#This Row],[Rarity]]="Common",40,IF(t_card_list[[#This Row],[Rarity]]="Rare",100,IF(t_card_list[[#This Row],[Rarity]]="Epic",400,IF(t_card_list[[#This Row],[Rarity]]="Legendary",1600,0))))</f>
        <v>100</v>
      </c>
      <c r="O348" t="str">
        <f>IF(N348&gt;0,(N348-t_card_list[[#This Row],[Num]])*M348,"")</f>
        <v/>
      </c>
    </row>
    <row r="349" spans="1:15" x14ac:dyDescent="0.25">
      <c r="A349" s="5"/>
      <c r="B349" t="s">
        <v>42</v>
      </c>
      <c r="C349" t="s">
        <v>698</v>
      </c>
      <c r="D349" t="s">
        <v>1</v>
      </c>
      <c r="E349" t="s">
        <v>42</v>
      </c>
      <c r="F349" t="s">
        <v>323</v>
      </c>
      <c r="H349" s="4">
        <v>4</v>
      </c>
      <c r="I349" s="4"/>
      <c r="J349" s="4"/>
      <c r="K349" t="s">
        <v>699</v>
      </c>
      <c r="M349">
        <f>IF(t_card_list[[#This Row],[Rarity]]="Common",40,IF(t_card_list[[#This Row],[Rarity]]="Rare",100,IF(t_card_list[[#This Row],[Rarity]]="Epic",400,IF(t_card_list[[#This Row],[Rarity]]="Legendary",1600,0))))</f>
        <v>0</v>
      </c>
      <c r="O349" t="str">
        <f>IF(N349&gt;0,(N349-t_card_list[[#This Row],[Num]])*M349,"")</f>
        <v/>
      </c>
    </row>
    <row r="350" spans="1:15" x14ac:dyDescent="0.25">
      <c r="A350" s="5"/>
      <c r="B350" t="s">
        <v>26</v>
      </c>
      <c r="C350" t="s">
        <v>700</v>
      </c>
      <c r="D350" t="s">
        <v>1</v>
      </c>
      <c r="E350" t="s">
        <v>51</v>
      </c>
      <c r="F350" t="s">
        <v>30</v>
      </c>
      <c r="G350" t="s">
        <v>277</v>
      </c>
      <c r="H350" s="4">
        <v>4</v>
      </c>
      <c r="I350" s="4">
        <v>5</v>
      </c>
      <c r="J350" s="4">
        <v>6</v>
      </c>
      <c r="K350" t="s">
        <v>701</v>
      </c>
      <c r="M350">
        <f>IF(t_card_list[[#This Row],[Rarity]]="Common",40,IF(t_card_list[[#This Row],[Rarity]]="Rare",100,IF(t_card_list[[#This Row],[Rarity]]="Epic",400,IF(t_card_list[[#This Row],[Rarity]]="Legendary",1600,0))))</f>
        <v>400</v>
      </c>
      <c r="O350" t="str">
        <f>IF(N350&gt;0,(N350-t_card_list[[#This Row],[Num]])*M350,"")</f>
        <v/>
      </c>
    </row>
    <row r="351" spans="1:15" x14ac:dyDescent="0.25">
      <c r="A351" s="5"/>
      <c r="B351" t="s">
        <v>26</v>
      </c>
      <c r="C351" t="s">
        <v>702</v>
      </c>
      <c r="D351" t="s">
        <v>1</v>
      </c>
      <c r="E351" t="s">
        <v>34</v>
      </c>
      <c r="F351" t="s">
        <v>323</v>
      </c>
      <c r="H351" s="4">
        <v>4</v>
      </c>
      <c r="I351" s="4"/>
      <c r="J351" s="4"/>
      <c r="K351" t="s">
        <v>703</v>
      </c>
      <c r="M351">
        <f>IF(t_card_list[[#This Row],[Rarity]]="Common",40,IF(t_card_list[[#This Row],[Rarity]]="Rare",100,IF(t_card_list[[#This Row],[Rarity]]="Epic",400,IF(t_card_list[[#This Row],[Rarity]]="Legendary",1600,0))))</f>
        <v>100</v>
      </c>
      <c r="O351" t="str">
        <f>IF(N351&gt;0,(N351-t_card_list[[#This Row],[Num]])*M351,"")</f>
        <v/>
      </c>
    </row>
    <row r="352" spans="1:15" x14ac:dyDescent="0.25">
      <c r="A352" s="5"/>
      <c r="B352" t="s">
        <v>26</v>
      </c>
      <c r="C352" t="s">
        <v>704</v>
      </c>
      <c r="D352" t="s">
        <v>1</v>
      </c>
      <c r="E352" t="s">
        <v>29</v>
      </c>
      <c r="F352" t="s">
        <v>30</v>
      </c>
      <c r="H352" s="4">
        <v>4</v>
      </c>
      <c r="I352" s="4">
        <v>0</v>
      </c>
      <c r="J352" s="4">
        <v>4</v>
      </c>
      <c r="K352" t="s">
        <v>705</v>
      </c>
      <c r="M352">
        <f>IF(t_card_list[[#This Row],[Rarity]]="Common",40,IF(t_card_list[[#This Row],[Rarity]]="Rare",100,IF(t_card_list[[#This Row],[Rarity]]="Epic",400,IF(t_card_list[[#This Row],[Rarity]]="Legendary",1600,0))))</f>
        <v>40</v>
      </c>
      <c r="O352" t="str">
        <f>IF(N352&gt;0,(N352-t_card_list[[#This Row],[Num]])*M352,"")</f>
        <v/>
      </c>
    </row>
    <row r="353" spans="1:15" x14ac:dyDescent="0.25">
      <c r="A353" s="5">
        <v>1</v>
      </c>
      <c r="B353" t="s">
        <v>26</v>
      </c>
      <c r="C353" t="s">
        <v>706</v>
      </c>
      <c r="D353" t="s">
        <v>1</v>
      </c>
      <c r="E353" t="s">
        <v>51</v>
      </c>
      <c r="F353" t="s">
        <v>323</v>
      </c>
      <c r="H353" s="4">
        <v>5</v>
      </c>
      <c r="I353" s="4"/>
      <c r="J353" s="4"/>
      <c r="K353" t="s">
        <v>707</v>
      </c>
      <c r="M353">
        <f>IF(t_card_list[[#This Row],[Rarity]]="Common",40,IF(t_card_list[[#This Row],[Rarity]]="Rare",100,IF(t_card_list[[#This Row],[Rarity]]="Epic",400,IF(t_card_list[[#This Row],[Rarity]]="Legendary",1600,0))))</f>
        <v>400</v>
      </c>
      <c r="O353" t="str">
        <f>IF(N353&gt;0,(N353-t_card_list[[#This Row],[Num]])*M353,"")</f>
        <v/>
      </c>
    </row>
    <row r="354" spans="1:15" x14ac:dyDescent="0.25">
      <c r="A354" s="5">
        <v>1</v>
      </c>
      <c r="B354" t="s">
        <v>26</v>
      </c>
      <c r="C354" t="s">
        <v>708</v>
      </c>
      <c r="D354" t="s">
        <v>1</v>
      </c>
      <c r="E354" t="s">
        <v>34</v>
      </c>
      <c r="F354" t="s">
        <v>30</v>
      </c>
      <c r="G354" t="s">
        <v>277</v>
      </c>
      <c r="H354" s="4">
        <v>5</v>
      </c>
      <c r="I354" s="4">
        <v>5</v>
      </c>
      <c r="J354" s="4">
        <v>7</v>
      </c>
      <c r="K354" t="s">
        <v>709</v>
      </c>
      <c r="M354">
        <f>IF(t_card_list[[#This Row],[Rarity]]="Common",40,IF(t_card_list[[#This Row],[Rarity]]="Rare",100,IF(t_card_list[[#This Row],[Rarity]]="Epic",400,IF(t_card_list[[#This Row],[Rarity]]="Legendary",1600,0))))</f>
        <v>100</v>
      </c>
      <c r="O354" t="str">
        <f>IF(N354&gt;0,(N354-t_card_list[[#This Row],[Num]])*M354,"")</f>
        <v/>
      </c>
    </row>
    <row r="355" spans="1:15" x14ac:dyDescent="0.25">
      <c r="A355" s="5"/>
      <c r="B355" t="s">
        <v>42</v>
      </c>
      <c r="C355" t="s">
        <v>710</v>
      </c>
      <c r="D355" t="s">
        <v>1</v>
      </c>
      <c r="E355" t="s">
        <v>42</v>
      </c>
      <c r="F355" t="s">
        <v>30</v>
      </c>
      <c r="G355" t="s">
        <v>277</v>
      </c>
      <c r="H355" s="4">
        <v>6</v>
      </c>
      <c r="I355" s="4">
        <v>6</v>
      </c>
      <c r="J355" s="4">
        <v>6</v>
      </c>
      <c r="K355" t="s">
        <v>711</v>
      </c>
      <c r="M355">
        <f>IF(t_card_list[[#This Row],[Rarity]]="Common",40,IF(t_card_list[[#This Row],[Rarity]]="Rare",100,IF(t_card_list[[#This Row],[Rarity]]="Epic",400,IF(t_card_list[[#This Row],[Rarity]]="Legendary",1600,0))))</f>
        <v>0</v>
      </c>
      <c r="O355" t="str">
        <f>IF(N355&gt;0,(N355-t_card_list[[#This Row],[Num]])*M355,"")</f>
        <v/>
      </c>
    </row>
    <row r="356" spans="1:15" x14ac:dyDescent="0.25">
      <c r="A356" s="5"/>
      <c r="B356" t="s">
        <v>26</v>
      </c>
      <c r="C356" t="s">
        <v>712</v>
      </c>
      <c r="D356" t="s">
        <v>1</v>
      </c>
      <c r="E356" t="s">
        <v>34</v>
      </c>
      <c r="F356" t="s">
        <v>323</v>
      </c>
      <c r="H356" s="4">
        <v>6</v>
      </c>
      <c r="I356" s="4"/>
      <c r="J356" s="4"/>
      <c r="K356" t="s">
        <v>713</v>
      </c>
      <c r="M356">
        <f>IF(t_card_list[[#This Row],[Rarity]]="Common",40,IF(t_card_list[[#This Row],[Rarity]]="Rare",100,IF(t_card_list[[#This Row],[Rarity]]="Epic",400,IF(t_card_list[[#This Row],[Rarity]]="Legendary",1600,0))))</f>
        <v>100</v>
      </c>
      <c r="O356" t="str">
        <f>IF(N356&gt;0,(N356-t_card_list[[#This Row],[Num]])*M356,"")</f>
        <v/>
      </c>
    </row>
    <row r="357" spans="1:15" x14ac:dyDescent="0.25">
      <c r="A357" s="5"/>
      <c r="B357" t="s">
        <v>26</v>
      </c>
      <c r="C357" t="s">
        <v>714</v>
      </c>
      <c r="D357" t="s">
        <v>1</v>
      </c>
      <c r="E357" t="s">
        <v>51</v>
      </c>
      <c r="F357" t="s">
        <v>323</v>
      </c>
      <c r="H357" s="4">
        <v>8</v>
      </c>
      <c r="I357" s="4"/>
      <c r="J357" s="4"/>
      <c r="K357" t="s">
        <v>715</v>
      </c>
      <c r="M357">
        <f>IF(t_card_list[[#This Row],[Rarity]]="Common",40,IF(t_card_list[[#This Row],[Rarity]]="Rare",100,IF(t_card_list[[#This Row],[Rarity]]="Epic",400,IF(t_card_list[[#This Row],[Rarity]]="Legendary",1600,0))))</f>
        <v>400</v>
      </c>
      <c r="O357" t="str">
        <f>IF(N357&gt;0,(N357-t_card_list[[#This Row],[Num]])*M357,"")</f>
        <v/>
      </c>
    </row>
    <row r="358" spans="1:15" x14ac:dyDescent="0.25">
      <c r="A358" s="5"/>
      <c r="B358" t="s">
        <v>26</v>
      </c>
      <c r="C358" t="s">
        <v>716</v>
      </c>
      <c r="D358" t="s">
        <v>1</v>
      </c>
      <c r="E358" t="s">
        <v>83</v>
      </c>
      <c r="F358" t="s">
        <v>30</v>
      </c>
      <c r="G358" t="s">
        <v>277</v>
      </c>
      <c r="H358" s="4">
        <v>9</v>
      </c>
      <c r="I358" s="4">
        <v>3</v>
      </c>
      <c r="J358" s="4">
        <v>15</v>
      </c>
      <c r="K358" t="s">
        <v>717</v>
      </c>
      <c r="M358">
        <f>IF(t_card_list[[#This Row],[Rarity]]="Common",40,IF(t_card_list[[#This Row],[Rarity]]="Rare",100,IF(t_card_list[[#This Row],[Rarity]]="Epic",400,IF(t_card_list[[#This Row],[Rarity]]="Legendary",1600,0))))</f>
        <v>1600</v>
      </c>
      <c r="O358" t="str">
        <f>IF(N358&gt;0,(N358-t_card_list[[#This Row],[Num]])*M358,"")</f>
        <v/>
      </c>
    </row>
    <row r="359" spans="1:15" x14ac:dyDescent="0.25">
      <c r="A359" s="5"/>
      <c r="B359" t="s">
        <v>42</v>
      </c>
      <c r="C359" t="s">
        <v>718</v>
      </c>
      <c r="D359" t="s">
        <v>3</v>
      </c>
      <c r="E359" t="s">
        <v>42</v>
      </c>
      <c r="F359" t="s">
        <v>323</v>
      </c>
      <c r="H359" s="4">
        <v>0</v>
      </c>
      <c r="I359" s="4"/>
      <c r="J359" s="4"/>
      <c r="K359" t="s">
        <v>719</v>
      </c>
      <c r="M359">
        <f>IF(t_card_list[[#This Row],[Rarity]]="Common",40,IF(t_card_list[[#This Row],[Rarity]]="Rare",100,IF(t_card_list[[#This Row],[Rarity]]="Epic",400,IF(t_card_list[[#This Row],[Rarity]]="Legendary",1600,0))))</f>
        <v>0</v>
      </c>
      <c r="O359" t="str">
        <f>IF(N359&gt;0,(N359-t_card_list[[#This Row],[Num]])*M359,"")</f>
        <v/>
      </c>
    </row>
    <row r="360" spans="1:15" x14ac:dyDescent="0.25">
      <c r="A360" s="5">
        <v>2</v>
      </c>
      <c r="B360" t="s">
        <v>26</v>
      </c>
      <c r="C360" t="s">
        <v>720</v>
      </c>
      <c r="D360" t="s">
        <v>3</v>
      </c>
      <c r="E360" t="s">
        <v>29</v>
      </c>
      <c r="F360" t="s">
        <v>323</v>
      </c>
      <c r="H360" s="4">
        <v>0</v>
      </c>
      <c r="I360" s="4"/>
      <c r="J360" s="4"/>
      <c r="K360" t="s">
        <v>721</v>
      </c>
      <c r="M360">
        <f>IF(t_card_list[[#This Row],[Rarity]]="Common",40,IF(t_card_list[[#This Row],[Rarity]]="Rare",100,IF(t_card_list[[#This Row],[Rarity]]="Epic",400,IF(t_card_list[[#This Row],[Rarity]]="Legendary",1600,0))))</f>
        <v>40</v>
      </c>
      <c r="O360" t="str">
        <f>IF(N360&gt;0,(N360-t_card_list[[#This Row],[Num]])*M360,"")</f>
        <v/>
      </c>
    </row>
    <row r="361" spans="1:15" x14ac:dyDescent="0.25">
      <c r="A361" s="5"/>
      <c r="B361" t="s">
        <v>42</v>
      </c>
      <c r="C361" t="s">
        <v>722</v>
      </c>
      <c r="D361" t="s">
        <v>3</v>
      </c>
      <c r="E361" t="s">
        <v>42</v>
      </c>
      <c r="F361" t="s">
        <v>323</v>
      </c>
      <c r="H361" s="4">
        <v>1</v>
      </c>
      <c r="I361" s="4"/>
      <c r="J361" s="4"/>
      <c r="K361" t="s">
        <v>723</v>
      </c>
      <c r="M361">
        <f>IF(t_card_list[[#This Row],[Rarity]]="Common",40,IF(t_card_list[[#This Row],[Rarity]]="Rare",100,IF(t_card_list[[#This Row],[Rarity]]="Epic",400,IF(t_card_list[[#This Row],[Rarity]]="Legendary",1600,0))))</f>
        <v>0</v>
      </c>
      <c r="O361" t="str">
        <f>IF(N361&gt;0,(N361-t_card_list[[#This Row],[Num]])*M361,"")</f>
        <v/>
      </c>
    </row>
    <row r="362" spans="1:15" x14ac:dyDescent="0.25">
      <c r="A362" s="5"/>
      <c r="B362" t="s">
        <v>26</v>
      </c>
      <c r="C362" t="s">
        <v>724</v>
      </c>
      <c r="D362" t="s">
        <v>3</v>
      </c>
      <c r="E362" t="s">
        <v>51</v>
      </c>
      <c r="F362" t="s">
        <v>323</v>
      </c>
      <c r="H362" s="4">
        <v>1</v>
      </c>
      <c r="I362" s="4"/>
      <c r="J362" s="4"/>
      <c r="K362" t="s">
        <v>725</v>
      </c>
      <c r="M362">
        <f>IF(t_card_list[[#This Row],[Rarity]]="Common",40,IF(t_card_list[[#This Row],[Rarity]]="Rare",100,IF(t_card_list[[#This Row],[Rarity]]="Epic",400,IF(t_card_list[[#This Row],[Rarity]]="Legendary",1600,0))))</f>
        <v>400</v>
      </c>
      <c r="O362" t="str">
        <f>IF(N362&gt;0,(N362-t_card_list[[#This Row],[Num]])*M362,"")</f>
        <v/>
      </c>
    </row>
    <row r="363" spans="1:15" x14ac:dyDescent="0.25">
      <c r="A363" s="5">
        <v>1</v>
      </c>
      <c r="B363" t="s">
        <v>26</v>
      </c>
      <c r="C363" t="s">
        <v>726</v>
      </c>
      <c r="D363" t="s">
        <v>3</v>
      </c>
      <c r="E363" t="s">
        <v>34</v>
      </c>
      <c r="F363" t="s">
        <v>323</v>
      </c>
      <c r="H363" s="4">
        <v>1</v>
      </c>
      <c r="I363" s="4"/>
      <c r="J363" s="4"/>
      <c r="K363" t="s">
        <v>727</v>
      </c>
      <c r="M363">
        <f>IF(t_card_list[[#This Row],[Rarity]]="Common",40,IF(t_card_list[[#This Row],[Rarity]]="Rare",100,IF(t_card_list[[#This Row],[Rarity]]="Epic",400,IF(t_card_list[[#This Row],[Rarity]]="Legendary",1600,0))))</f>
        <v>100</v>
      </c>
      <c r="O363" t="str">
        <f>IF(N363&gt;0,(N363-t_card_list[[#This Row],[Num]])*M363,"")</f>
        <v/>
      </c>
    </row>
    <row r="364" spans="1:15" x14ac:dyDescent="0.25">
      <c r="A364" s="5"/>
      <c r="B364" t="s">
        <v>42</v>
      </c>
      <c r="C364" t="s">
        <v>728</v>
      </c>
      <c r="D364" t="s">
        <v>3</v>
      </c>
      <c r="E364" t="s">
        <v>42</v>
      </c>
      <c r="F364" t="s">
        <v>323</v>
      </c>
      <c r="H364" s="4">
        <v>1</v>
      </c>
      <c r="I364" s="4"/>
      <c r="J364" s="4"/>
      <c r="K364" t="s">
        <v>729</v>
      </c>
      <c r="M364">
        <f>IF(t_card_list[[#This Row],[Rarity]]="Common",40,IF(t_card_list[[#This Row],[Rarity]]="Rare",100,IF(t_card_list[[#This Row],[Rarity]]="Epic",400,IF(t_card_list[[#This Row],[Rarity]]="Legendary",1600,0))))</f>
        <v>0</v>
      </c>
      <c r="O364" t="str">
        <f>IF(N364&gt;0,(N364-t_card_list[[#This Row],[Num]])*M364,"")</f>
        <v/>
      </c>
    </row>
    <row r="365" spans="1:15" x14ac:dyDescent="0.25">
      <c r="A365" s="5">
        <v>1</v>
      </c>
      <c r="B365" t="s">
        <v>26</v>
      </c>
      <c r="C365" t="s">
        <v>730</v>
      </c>
      <c r="D365" t="s">
        <v>3</v>
      </c>
      <c r="E365" t="s">
        <v>34</v>
      </c>
      <c r="F365" t="s">
        <v>30</v>
      </c>
      <c r="H365" s="4">
        <v>2</v>
      </c>
      <c r="I365" s="4">
        <v>1</v>
      </c>
      <c r="J365" s="4">
        <v>4</v>
      </c>
      <c r="K365" t="s">
        <v>731</v>
      </c>
      <c r="M365">
        <f>IF(t_card_list[[#This Row],[Rarity]]="Common",40,IF(t_card_list[[#This Row],[Rarity]]="Rare",100,IF(t_card_list[[#This Row],[Rarity]]="Epic",400,IF(t_card_list[[#This Row],[Rarity]]="Legendary",1600,0))))</f>
        <v>100</v>
      </c>
      <c r="O365" t="str">
        <f>IF(N365&gt;0,(N365-t_card_list[[#This Row],[Num]])*M365,"")</f>
        <v/>
      </c>
    </row>
    <row r="366" spans="1:15" x14ac:dyDescent="0.25">
      <c r="A366" s="5">
        <v>2</v>
      </c>
      <c r="B366" t="s">
        <v>26</v>
      </c>
      <c r="C366" t="s">
        <v>732</v>
      </c>
      <c r="D366" t="s">
        <v>3</v>
      </c>
      <c r="E366" t="s">
        <v>29</v>
      </c>
      <c r="F366" t="s">
        <v>323</v>
      </c>
      <c r="H366" s="4">
        <v>2</v>
      </c>
      <c r="I366" s="4"/>
      <c r="J366" s="4"/>
      <c r="K366" t="s">
        <v>733</v>
      </c>
      <c r="M366">
        <f>IF(t_card_list[[#This Row],[Rarity]]="Common",40,IF(t_card_list[[#This Row],[Rarity]]="Rare",100,IF(t_card_list[[#This Row],[Rarity]]="Epic",400,IF(t_card_list[[#This Row],[Rarity]]="Legendary",1600,0))))</f>
        <v>40</v>
      </c>
      <c r="O366" t="str">
        <f>IF(N366&gt;0,(N366-t_card_list[[#This Row],[Num]])*M366,"")</f>
        <v/>
      </c>
    </row>
    <row r="367" spans="1:15" x14ac:dyDescent="0.25">
      <c r="A367" s="5"/>
      <c r="B367" t="s">
        <v>42</v>
      </c>
      <c r="C367" t="s">
        <v>734</v>
      </c>
      <c r="D367" t="s">
        <v>3</v>
      </c>
      <c r="E367" t="s">
        <v>42</v>
      </c>
      <c r="F367" t="s">
        <v>323</v>
      </c>
      <c r="H367" s="4">
        <v>2</v>
      </c>
      <c r="I367" s="4"/>
      <c r="J367" s="4"/>
      <c r="K367" t="s">
        <v>735</v>
      </c>
      <c r="M367">
        <f>IF(t_card_list[[#This Row],[Rarity]]="Common",40,IF(t_card_list[[#This Row],[Rarity]]="Rare",100,IF(t_card_list[[#This Row],[Rarity]]="Epic",400,IF(t_card_list[[#This Row],[Rarity]]="Legendary",1600,0))))</f>
        <v>0</v>
      </c>
      <c r="O367" t="str">
        <f>IF(N367&gt;0,(N367-t_card_list[[#This Row],[Num]])*M367,"")</f>
        <v/>
      </c>
    </row>
    <row r="368" spans="1:15" x14ac:dyDescent="0.25">
      <c r="A368" s="5"/>
      <c r="B368" t="s">
        <v>26</v>
      </c>
      <c r="C368" t="s">
        <v>736</v>
      </c>
      <c r="D368" t="s">
        <v>3</v>
      </c>
      <c r="E368" t="s">
        <v>34</v>
      </c>
      <c r="F368" t="s">
        <v>323</v>
      </c>
      <c r="H368" s="4">
        <v>2</v>
      </c>
      <c r="I368" s="4"/>
      <c r="J368" s="4"/>
      <c r="K368" t="s">
        <v>737</v>
      </c>
      <c r="M368">
        <f>IF(t_card_list[[#This Row],[Rarity]]="Common",40,IF(t_card_list[[#This Row],[Rarity]]="Rare",100,IF(t_card_list[[#This Row],[Rarity]]="Epic",400,IF(t_card_list[[#This Row],[Rarity]]="Legendary",1600,0))))</f>
        <v>100</v>
      </c>
      <c r="O368" t="str">
        <f>IF(N368&gt;0,(N368-t_card_list[[#This Row],[Num]])*M368,"")</f>
        <v/>
      </c>
    </row>
    <row r="369" spans="1:15" x14ac:dyDescent="0.25">
      <c r="A369" s="5">
        <v>2</v>
      </c>
      <c r="B369" t="s">
        <v>26</v>
      </c>
      <c r="C369" t="s">
        <v>738</v>
      </c>
      <c r="D369" t="s">
        <v>3</v>
      </c>
      <c r="E369" t="s">
        <v>29</v>
      </c>
      <c r="F369" t="s">
        <v>30</v>
      </c>
      <c r="H369" s="4">
        <v>2</v>
      </c>
      <c r="I369" s="4">
        <v>2</v>
      </c>
      <c r="J369" s="4">
        <v>2</v>
      </c>
      <c r="K369" t="s">
        <v>739</v>
      </c>
      <c r="M369">
        <f>IF(t_card_list[[#This Row],[Rarity]]="Common",40,IF(t_card_list[[#This Row],[Rarity]]="Rare",100,IF(t_card_list[[#This Row],[Rarity]]="Epic",400,IF(t_card_list[[#This Row],[Rarity]]="Legendary",1600,0))))</f>
        <v>40</v>
      </c>
      <c r="O369" t="str">
        <f>IF(N369&gt;0,(N369-t_card_list[[#This Row],[Num]])*M369,"")</f>
        <v/>
      </c>
    </row>
    <row r="370" spans="1:15" x14ac:dyDescent="0.25">
      <c r="A370" s="5"/>
      <c r="B370" t="s">
        <v>42</v>
      </c>
      <c r="C370" t="s">
        <v>740</v>
      </c>
      <c r="D370" t="s">
        <v>3</v>
      </c>
      <c r="E370" t="s">
        <v>42</v>
      </c>
      <c r="F370" t="s">
        <v>403</v>
      </c>
      <c r="H370" s="4">
        <v>2</v>
      </c>
      <c r="I370" s="4">
        <v>3</v>
      </c>
      <c r="J370" s="4">
        <v>2</v>
      </c>
      <c r="M370">
        <f>IF(t_card_list[[#This Row],[Rarity]]="Common",40,IF(t_card_list[[#This Row],[Rarity]]="Rare",100,IF(t_card_list[[#This Row],[Rarity]]="Epic",400,IF(t_card_list[[#This Row],[Rarity]]="Legendary",1600,0))))</f>
        <v>0</v>
      </c>
      <c r="O370" t="str">
        <f>IF(N370&gt;0,(N370-t_card_list[[#This Row],[Num]])*M370,"")</f>
        <v/>
      </c>
    </row>
    <row r="371" spans="1:15" x14ac:dyDescent="0.25">
      <c r="A371" s="5"/>
      <c r="B371" t="s">
        <v>42</v>
      </c>
      <c r="C371" t="s">
        <v>741</v>
      </c>
      <c r="D371" t="s">
        <v>3</v>
      </c>
      <c r="E371" t="s">
        <v>42</v>
      </c>
      <c r="F371" t="s">
        <v>323</v>
      </c>
      <c r="H371" s="4">
        <v>2</v>
      </c>
      <c r="I371" s="4"/>
      <c r="J371" s="4"/>
      <c r="K371" t="s">
        <v>742</v>
      </c>
      <c r="M371">
        <f>IF(t_card_list[[#This Row],[Rarity]]="Common",40,IF(t_card_list[[#This Row],[Rarity]]="Rare",100,IF(t_card_list[[#This Row],[Rarity]]="Epic",400,IF(t_card_list[[#This Row],[Rarity]]="Legendary",1600,0))))</f>
        <v>0</v>
      </c>
      <c r="O371" t="str">
        <f>IF(N371&gt;0,(N371-t_card_list[[#This Row],[Num]])*M371,"")</f>
        <v/>
      </c>
    </row>
    <row r="372" spans="1:15" x14ac:dyDescent="0.25">
      <c r="A372" s="5">
        <v>1</v>
      </c>
      <c r="B372" t="s">
        <v>26</v>
      </c>
      <c r="C372" t="s">
        <v>743</v>
      </c>
      <c r="D372" t="s">
        <v>3</v>
      </c>
      <c r="E372" t="s">
        <v>29</v>
      </c>
      <c r="F372" t="s">
        <v>323</v>
      </c>
      <c r="H372" s="4">
        <v>2</v>
      </c>
      <c r="I372" s="4"/>
      <c r="J372" s="4"/>
      <c r="K372" t="s">
        <v>744</v>
      </c>
      <c r="M372">
        <f>IF(t_card_list[[#This Row],[Rarity]]="Common",40,IF(t_card_list[[#This Row],[Rarity]]="Rare",100,IF(t_card_list[[#This Row],[Rarity]]="Epic",400,IF(t_card_list[[#This Row],[Rarity]]="Legendary",1600,0))))</f>
        <v>40</v>
      </c>
      <c r="O372" t="str">
        <f>IF(N372&gt;0,(N372-t_card_list[[#This Row],[Num]])*M372,"")</f>
        <v/>
      </c>
    </row>
    <row r="373" spans="1:15" x14ac:dyDescent="0.25">
      <c r="A373" s="5">
        <v>1</v>
      </c>
      <c r="B373" t="s">
        <v>26</v>
      </c>
      <c r="C373" t="s">
        <v>745</v>
      </c>
      <c r="D373" t="s">
        <v>3</v>
      </c>
      <c r="E373" t="s">
        <v>29</v>
      </c>
      <c r="F373" t="s">
        <v>323</v>
      </c>
      <c r="H373" s="4">
        <v>2</v>
      </c>
      <c r="I373" s="4"/>
      <c r="J373" s="4"/>
      <c r="K373" t="s">
        <v>746</v>
      </c>
      <c r="M373">
        <f>IF(t_card_list[[#This Row],[Rarity]]="Common",40,IF(t_card_list[[#This Row],[Rarity]]="Rare",100,IF(t_card_list[[#This Row],[Rarity]]="Epic",400,IF(t_card_list[[#This Row],[Rarity]]="Legendary",1600,0))))</f>
        <v>40</v>
      </c>
      <c r="O373" t="str">
        <f>IF(N373&gt;0,(N373-t_card_list[[#This Row],[Num]])*M373,"")</f>
        <v/>
      </c>
    </row>
    <row r="374" spans="1:15" x14ac:dyDescent="0.25">
      <c r="A374" s="5">
        <v>1</v>
      </c>
      <c r="B374" t="s">
        <v>26</v>
      </c>
      <c r="C374" t="s">
        <v>747</v>
      </c>
      <c r="D374" t="s">
        <v>3</v>
      </c>
      <c r="E374" t="s">
        <v>34</v>
      </c>
      <c r="F374" t="s">
        <v>30</v>
      </c>
      <c r="H374" s="4">
        <v>3</v>
      </c>
      <c r="I374" s="4">
        <v>2</v>
      </c>
      <c r="J374" s="4">
        <v>4</v>
      </c>
      <c r="K374" t="s">
        <v>748</v>
      </c>
      <c r="M374">
        <f>IF(t_card_list[[#This Row],[Rarity]]="Common",40,IF(t_card_list[[#This Row],[Rarity]]="Rare",100,IF(t_card_list[[#This Row],[Rarity]]="Epic",400,IF(t_card_list[[#This Row],[Rarity]]="Legendary",1600,0))))</f>
        <v>100</v>
      </c>
      <c r="O374" t="str">
        <f>IF(N374&gt;0,(N374-t_card_list[[#This Row],[Num]])*M374,"")</f>
        <v/>
      </c>
    </row>
    <row r="375" spans="1:15" x14ac:dyDescent="0.25">
      <c r="A375" s="5"/>
      <c r="B375" t="s">
        <v>42</v>
      </c>
      <c r="C375" t="s">
        <v>749</v>
      </c>
      <c r="D375" t="s">
        <v>3</v>
      </c>
      <c r="E375" t="s">
        <v>42</v>
      </c>
      <c r="F375" t="s">
        <v>323</v>
      </c>
      <c r="H375" s="4">
        <v>3</v>
      </c>
      <c r="I375" s="4"/>
      <c r="J375" s="4"/>
      <c r="K375" t="s">
        <v>750</v>
      </c>
      <c r="M375">
        <f>IF(t_card_list[[#This Row],[Rarity]]="Common",40,IF(t_card_list[[#This Row],[Rarity]]="Rare",100,IF(t_card_list[[#This Row],[Rarity]]="Epic",400,IF(t_card_list[[#This Row],[Rarity]]="Legendary",1600,0))))</f>
        <v>0</v>
      </c>
      <c r="O375" t="str">
        <f>IF(N375&gt;0,(N375-t_card_list[[#This Row],[Num]])*M375,"")</f>
        <v/>
      </c>
    </row>
    <row r="376" spans="1:15" x14ac:dyDescent="0.25">
      <c r="A376" s="5"/>
      <c r="B376" t="s">
        <v>42</v>
      </c>
      <c r="C376" t="s">
        <v>751</v>
      </c>
      <c r="D376" t="s">
        <v>3</v>
      </c>
      <c r="E376" t="s">
        <v>42</v>
      </c>
      <c r="F376" t="s">
        <v>30</v>
      </c>
      <c r="H376" s="4">
        <v>3</v>
      </c>
      <c r="I376" s="4">
        <v>2</v>
      </c>
      <c r="J376" s="4">
        <v>3</v>
      </c>
      <c r="K376" t="s">
        <v>752</v>
      </c>
      <c r="M376">
        <f>IF(t_card_list[[#This Row],[Rarity]]="Common",40,IF(t_card_list[[#This Row],[Rarity]]="Rare",100,IF(t_card_list[[#This Row],[Rarity]]="Epic",400,IF(t_card_list[[#This Row],[Rarity]]="Legendary",1600,0))))</f>
        <v>0</v>
      </c>
      <c r="O376" t="str">
        <f>IF(N376&gt;0,(N376-t_card_list[[#This Row],[Num]])*M376,"")</f>
        <v/>
      </c>
    </row>
    <row r="377" spans="1:15" x14ac:dyDescent="0.25">
      <c r="A377" s="5">
        <v>1</v>
      </c>
      <c r="B377" t="s">
        <v>26</v>
      </c>
      <c r="C377" t="s">
        <v>753</v>
      </c>
      <c r="D377" t="s">
        <v>3</v>
      </c>
      <c r="E377" t="s">
        <v>29</v>
      </c>
      <c r="F377" t="s">
        <v>30</v>
      </c>
      <c r="H377" s="4">
        <v>4</v>
      </c>
      <c r="I377" s="4">
        <v>3</v>
      </c>
      <c r="J377" s="4">
        <v>3</v>
      </c>
      <c r="K377" t="s">
        <v>754</v>
      </c>
      <c r="M377">
        <f>IF(t_card_list[[#This Row],[Rarity]]="Common",40,IF(t_card_list[[#This Row],[Rarity]]="Rare",100,IF(t_card_list[[#This Row],[Rarity]]="Epic",400,IF(t_card_list[[#This Row],[Rarity]]="Legendary",1600,0))))</f>
        <v>40</v>
      </c>
      <c r="O377" t="str">
        <f>IF(N377&gt;0,(N377-t_card_list[[#This Row],[Num]])*M377,"")</f>
        <v/>
      </c>
    </row>
    <row r="378" spans="1:15" x14ac:dyDescent="0.25">
      <c r="A378" s="5"/>
      <c r="B378" t="s">
        <v>42</v>
      </c>
      <c r="C378" t="s">
        <v>755</v>
      </c>
      <c r="D378" t="s">
        <v>3</v>
      </c>
      <c r="E378" t="s">
        <v>42</v>
      </c>
      <c r="F378" t="s">
        <v>30</v>
      </c>
      <c r="H378" s="4">
        <v>4</v>
      </c>
      <c r="I378" s="4">
        <v>4</v>
      </c>
      <c r="J378" s="4">
        <v>3</v>
      </c>
      <c r="K378" t="s">
        <v>66</v>
      </c>
      <c r="M378">
        <f>IF(t_card_list[[#This Row],[Rarity]]="Common",40,IF(t_card_list[[#This Row],[Rarity]]="Rare",100,IF(t_card_list[[#This Row],[Rarity]]="Epic",400,IF(t_card_list[[#This Row],[Rarity]]="Legendary",1600,0))))</f>
        <v>0</v>
      </c>
      <c r="O378" t="str">
        <f>IF(N378&gt;0,(N378-t_card_list[[#This Row],[Num]])*M378,"")</f>
        <v/>
      </c>
    </row>
    <row r="379" spans="1:15" x14ac:dyDescent="0.25">
      <c r="A379" s="5"/>
      <c r="B379" t="s">
        <v>26</v>
      </c>
      <c r="C379" t="s">
        <v>756</v>
      </c>
      <c r="D379" t="s">
        <v>3</v>
      </c>
      <c r="E379" t="s">
        <v>34</v>
      </c>
      <c r="F379" t="s">
        <v>323</v>
      </c>
      <c r="H379" s="4">
        <v>4</v>
      </c>
      <c r="I379" s="4"/>
      <c r="J379" s="4"/>
      <c r="K379" t="s">
        <v>757</v>
      </c>
      <c r="M379">
        <f>IF(t_card_list[[#This Row],[Rarity]]="Common",40,IF(t_card_list[[#This Row],[Rarity]]="Rare",100,IF(t_card_list[[#This Row],[Rarity]]="Epic",400,IF(t_card_list[[#This Row],[Rarity]]="Legendary",1600,0))))</f>
        <v>100</v>
      </c>
      <c r="O379" t="str">
        <f>IF(N379&gt;0,(N379-t_card_list[[#This Row],[Num]])*M379,"")</f>
        <v/>
      </c>
    </row>
    <row r="380" spans="1:15" x14ac:dyDescent="0.25">
      <c r="A380" s="5"/>
      <c r="B380" t="s">
        <v>42</v>
      </c>
      <c r="C380" t="s">
        <v>758</v>
      </c>
      <c r="D380" t="s">
        <v>3</v>
      </c>
      <c r="E380" t="s">
        <v>42</v>
      </c>
      <c r="F380" t="s">
        <v>403</v>
      </c>
      <c r="H380" s="4">
        <v>5</v>
      </c>
      <c r="I380" s="4">
        <v>5</v>
      </c>
      <c r="J380" s="4">
        <v>2</v>
      </c>
      <c r="M380">
        <f>IF(t_card_list[[#This Row],[Rarity]]="Common",40,IF(t_card_list[[#This Row],[Rarity]]="Rare",100,IF(t_card_list[[#This Row],[Rarity]]="Epic",400,IF(t_card_list[[#This Row],[Rarity]]="Legendary",1600,0))))</f>
        <v>0</v>
      </c>
      <c r="O380" t="str">
        <f>IF(N380&gt;0,(N380-t_card_list[[#This Row],[Num]])*M380,"")</f>
        <v/>
      </c>
    </row>
    <row r="381" spans="1:15" x14ac:dyDescent="0.25">
      <c r="A381" s="5"/>
      <c r="B381" t="s">
        <v>26</v>
      </c>
      <c r="C381" t="s">
        <v>759</v>
      </c>
      <c r="D381" t="s">
        <v>3</v>
      </c>
      <c r="E381" t="s">
        <v>51</v>
      </c>
      <c r="F381" t="s">
        <v>323</v>
      </c>
      <c r="H381" s="4">
        <v>5</v>
      </c>
      <c r="I381" s="4"/>
      <c r="J381" s="4"/>
      <c r="K381" t="s">
        <v>760</v>
      </c>
      <c r="M381">
        <f>IF(t_card_list[[#This Row],[Rarity]]="Common",40,IF(t_card_list[[#This Row],[Rarity]]="Rare",100,IF(t_card_list[[#This Row],[Rarity]]="Epic",400,IF(t_card_list[[#This Row],[Rarity]]="Legendary",1600,0))))</f>
        <v>400</v>
      </c>
      <c r="O381" t="str">
        <f>IF(N381&gt;0,(N381-t_card_list[[#This Row],[Num]])*M381,"")</f>
        <v/>
      </c>
    </row>
    <row r="382" spans="1:15" x14ac:dyDescent="0.25">
      <c r="A382" s="5"/>
      <c r="B382" t="s">
        <v>26</v>
      </c>
      <c r="C382" t="s">
        <v>761</v>
      </c>
      <c r="D382" t="s">
        <v>3</v>
      </c>
      <c r="E382" t="s">
        <v>51</v>
      </c>
      <c r="F382" t="s">
        <v>403</v>
      </c>
      <c r="H382" s="4">
        <v>7</v>
      </c>
      <c r="I382" s="4">
        <v>7</v>
      </c>
      <c r="J382" s="4">
        <v>1</v>
      </c>
      <c r="K382" t="s">
        <v>762</v>
      </c>
      <c r="M382">
        <f>IF(t_card_list[[#This Row],[Rarity]]="Common",40,IF(t_card_list[[#This Row],[Rarity]]="Rare",100,IF(t_card_list[[#This Row],[Rarity]]="Epic",400,IF(t_card_list[[#This Row],[Rarity]]="Legendary",1600,0))))</f>
        <v>400</v>
      </c>
      <c r="O382" t="str">
        <f>IF(N382&gt;0,(N382-t_card_list[[#This Row],[Num]])*M382,"")</f>
        <v/>
      </c>
    </row>
    <row r="383" spans="1:15" x14ac:dyDescent="0.25">
      <c r="A383" s="5"/>
      <c r="B383" t="s">
        <v>26</v>
      </c>
      <c r="C383" t="s">
        <v>763</v>
      </c>
      <c r="D383" t="s">
        <v>3</v>
      </c>
      <c r="E383" t="s">
        <v>83</v>
      </c>
      <c r="F383" t="s">
        <v>30</v>
      </c>
      <c r="H383" s="4">
        <v>8</v>
      </c>
      <c r="I383" s="4">
        <v>4</v>
      </c>
      <c r="J383" s="4">
        <v>9</v>
      </c>
      <c r="K383" t="s">
        <v>764</v>
      </c>
      <c r="M383">
        <f>IF(t_card_list[[#This Row],[Rarity]]="Common",40,IF(t_card_list[[#This Row],[Rarity]]="Rare",100,IF(t_card_list[[#This Row],[Rarity]]="Epic",400,IF(t_card_list[[#This Row],[Rarity]]="Legendary",1600,0))))</f>
        <v>1600</v>
      </c>
      <c r="O383" t="str">
        <f>IF(N383&gt;0,(N383-t_card_list[[#This Row],[Num]])*M383,"")</f>
        <v/>
      </c>
    </row>
    <row r="384" spans="1:15" s="12" customFormat="1" ht="16.5" thickBot="1" x14ac:dyDescent="0.3">
      <c r="A384" s="8" t="str">
        <f>COUNT(t_card_list[Num]) &amp; "/" &amp; COUNTIF(t_card_list[Set],"=Expert")</f>
        <v>140/246</v>
      </c>
      <c r="B384" s="42"/>
      <c r="C384" s="10"/>
      <c r="D384" s="9"/>
      <c r="E384" s="9"/>
      <c r="F384" s="9"/>
      <c r="G384" s="9"/>
      <c r="H384" s="11"/>
      <c r="I384" s="11"/>
      <c r="J384" s="11"/>
      <c r="K384" s="9">
        <f>SUBTOTAL(103,t_card_list[Name])</f>
        <v>382</v>
      </c>
    </row>
  </sheetData>
  <conditionalFormatting sqref="A2:K383">
    <cfRule type="expression" dxfId="22" priority="6">
      <formula>$E2="Common"</formula>
    </cfRule>
  </conditionalFormatting>
  <conditionalFormatting sqref="A2:K383">
    <cfRule type="expression" dxfId="21" priority="4">
      <formula>$E2="Rare"</formula>
    </cfRule>
  </conditionalFormatting>
  <conditionalFormatting sqref="A2:K383">
    <cfRule type="expression" dxfId="20" priority="3">
      <formula>$E2="Epic"</formula>
    </cfRule>
  </conditionalFormatting>
  <conditionalFormatting sqref="A2:K383">
    <cfRule type="expression" dxfId="19" priority="2">
      <formula>$E2="Legendary"</formula>
    </cfRule>
  </conditionalFormatting>
  <conditionalFormatting sqref="A2:A383">
    <cfRule type="expression" dxfId="18" priority="1">
      <formula>OR($A2=2,$E2="Basic")</formula>
    </cfRule>
  </conditionalFormatting>
  <pageMargins left="0.7" right="0.7" top="0.75" bottom="0.75" header="0.3" footer="0.3"/>
  <pageSetup orientation="portrait" horizontalDpi="200" verticalDpi="200" copies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1.28515625" bestFit="1" customWidth="1"/>
    <col min="2" max="2" width="12.42578125" bestFit="1" customWidth="1"/>
    <col min="3" max="3" width="10.140625" bestFit="1" customWidth="1"/>
    <col min="4" max="4" width="6.7109375" bestFit="1" customWidth="1"/>
    <col min="5" max="5" width="8.42578125" bestFit="1" customWidth="1"/>
    <col min="6" max="6" width="10.5703125" bestFit="1" customWidth="1"/>
    <col min="7" max="7" width="8.28515625" bestFit="1" customWidth="1"/>
    <col min="8" max="8" width="8.85546875" bestFit="1" customWidth="1"/>
    <col min="9" max="9" width="9.140625" bestFit="1" customWidth="1"/>
    <col min="10" max="10" width="65" bestFit="1" customWidth="1"/>
    <col min="11" max="11" width="21.42578125" bestFit="1" customWidth="1"/>
  </cols>
  <sheetData>
    <row r="1" spans="1:11" x14ac:dyDescent="0.25">
      <c r="A1" t="s">
        <v>17</v>
      </c>
      <c r="B1" t="s">
        <v>18</v>
      </c>
      <c r="C1" t="s">
        <v>19</v>
      </c>
      <c r="D1" t="s">
        <v>16</v>
      </c>
      <c r="E1" t="s">
        <v>20</v>
      </c>
      <c r="F1" t="s">
        <v>21</v>
      </c>
      <c r="G1" t="s">
        <v>22</v>
      </c>
      <c r="H1" t="s">
        <v>766</v>
      </c>
      <c r="I1" t="s">
        <v>767</v>
      </c>
      <c r="J1" t="s">
        <v>25</v>
      </c>
      <c r="K1" t="s">
        <v>768</v>
      </c>
    </row>
    <row r="2" spans="1:11" x14ac:dyDescent="0.25">
      <c r="A2" t="s">
        <v>769</v>
      </c>
      <c r="B2" t="s">
        <v>4</v>
      </c>
      <c r="C2" t="s">
        <v>29</v>
      </c>
      <c r="D2" t="s">
        <v>26</v>
      </c>
      <c r="E2" t="s">
        <v>30</v>
      </c>
      <c r="F2" t="s">
        <v>35</v>
      </c>
      <c r="G2">
        <v>3</v>
      </c>
      <c r="H2">
        <v>2</v>
      </c>
      <c r="I2">
        <v>4</v>
      </c>
      <c r="J2" t="s">
        <v>770</v>
      </c>
      <c r="K2" t="s">
        <v>398</v>
      </c>
    </row>
    <row r="3" spans="1:11" x14ac:dyDescent="0.25">
      <c r="A3" t="s">
        <v>771</v>
      </c>
      <c r="B3" t="s">
        <v>4</v>
      </c>
      <c r="C3" t="s">
        <v>29</v>
      </c>
      <c r="D3" t="s">
        <v>26</v>
      </c>
      <c r="E3" t="s">
        <v>30</v>
      </c>
      <c r="F3" t="s">
        <v>35</v>
      </c>
      <c r="G3">
        <v>3</v>
      </c>
      <c r="H3">
        <v>4</v>
      </c>
      <c r="I3">
        <v>2</v>
      </c>
      <c r="J3" t="s">
        <v>66</v>
      </c>
      <c r="K3" t="s">
        <v>398</v>
      </c>
    </row>
    <row r="4" spans="1:11" x14ac:dyDescent="0.25">
      <c r="A4" t="s">
        <v>772</v>
      </c>
      <c r="B4" t="s">
        <v>4</v>
      </c>
      <c r="C4" t="s">
        <v>29</v>
      </c>
      <c r="D4" t="s">
        <v>26</v>
      </c>
      <c r="E4" t="s">
        <v>30</v>
      </c>
      <c r="F4" t="s">
        <v>35</v>
      </c>
      <c r="G4">
        <v>3</v>
      </c>
      <c r="H4">
        <v>4</v>
      </c>
      <c r="I4">
        <v>4</v>
      </c>
      <c r="J4" t="s">
        <v>46</v>
      </c>
      <c r="K4" t="s">
        <v>398</v>
      </c>
    </row>
    <row r="5" spans="1:11" x14ac:dyDescent="0.25">
      <c r="A5" t="s">
        <v>773</v>
      </c>
      <c r="B5" t="s">
        <v>3</v>
      </c>
      <c r="C5" t="s">
        <v>29</v>
      </c>
      <c r="D5" t="s">
        <v>26</v>
      </c>
      <c r="E5" t="s">
        <v>403</v>
      </c>
      <c r="G5">
        <v>1</v>
      </c>
      <c r="H5">
        <v>2</v>
      </c>
      <c r="I5">
        <v>2</v>
      </c>
      <c r="K5" t="s">
        <v>753</v>
      </c>
    </row>
    <row r="6" spans="1:11" x14ac:dyDescent="0.25">
      <c r="A6" t="s">
        <v>774</v>
      </c>
      <c r="B6" t="s">
        <v>28</v>
      </c>
      <c r="C6" t="s">
        <v>83</v>
      </c>
      <c r="D6" t="s">
        <v>26</v>
      </c>
      <c r="E6" t="s">
        <v>30</v>
      </c>
      <c r="G6">
        <v>4</v>
      </c>
      <c r="H6">
        <v>4</v>
      </c>
      <c r="I6">
        <v>5</v>
      </c>
      <c r="K6" t="s">
        <v>268</v>
      </c>
    </row>
    <row r="7" spans="1:11" x14ac:dyDescent="0.25">
      <c r="A7" t="s">
        <v>775</v>
      </c>
      <c r="B7" t="s">
        <v>10</v>
      </c>
      <c r="C7" t="s">
        <v>776</v>
      </c>
      <c r="D7" t="s">
        <v>776</v>
      </c>
      <c r="E7" t="s">
        <v>403</v>
      </c>
      <c r="G7">
        <v>1</v>
      </c>
      <c r="H7">
        <v>1</v>
      </c>
      <c r="I7">
        <v>2</v>
      </c>
      <c r="K7" t="s">
        <v>777</v>
      </c>
    </row>
    <row r="8" spans="1:11" x14ac:dyDescent="0.25">
      <c r="A8" t="s">
        <v>778</v>
      </c>
      <c r="B8" t="s">
        <v>10</v>
      </c>
      <c r="C8" t="s">
        <v>29</v>
      </c>
      <c r="D8" t="s">
        <v>26</v>
      </c>
      <c r="E8" t="s">
        <v>30</v>
      </c>
      <c r="G8">
        <v>1</v>
      </c>
      <c r="H8">
        <v>2</v>
      </c>
      <c r="I8">
        <v>1</v>
      </c>
      <c r="K8" t="s">
        <v>589</v>
      </c>
    </row>
    <row r="9" spans="1:11" x14ac:dyDescent="0.25">
      <c r="A9" t="s">
        <v>779</v>
      </c>
      <c r="B9" t="s">
        <v>28</v>
      </c>
      <c r="C9" t="s">
        <v>29</v>
      </c>
      <c r="D9" t="s">
        <v>26</v>
      </c>
      <c r="E9" t="s">
        <v>30</v>
      </c>
      <c r="G9">
        <v>1</v>
      </c>
      <c r="H9">
        <v>2</v>
      </c>
      <c r="I9">
        <v>1</v>
      </c>
      <c r="K9" t="s">
        <v>206</v>
      </c>
    </row>
    <row r="10" spans="1:11" x14ac:dyDescent="0.25">
      <c r="A10" t="s">
        <v>780</v>
      </c>
      <c r="B10" t="s">
        <v>781</v>
      </c>
      <c r="C10" t="s">
        <v>83</v>
      </c>
      <c r="D10" t="s">
        <v>26</v>
      </c>
      <c r="E10" t="s">
        <v>323</v>
      </c>
      <c r="G10">
        <v>4</v>
      </c>
      <c r="J10" t="s">
        <v>782</v>
      </c>
      <c r="K10" t="s">
        <v>236</v>
      </c>
    </row>
    <row r="11" spans="1:11" x14ac:dyDescent="0.25">
      <c r="A11" t="s">
        <v>783</v>
      </c>
      <c r="B11" t="s">
        <v>781</v>
      </c>
      <c r="C11" t="s">
        <v>83</v>
      </c>
      <c r="D11" t="s">
        <v>26</v>
      </c>
      <c r="E11" t="s">
        <v>323</v>
      </c>
      <c r="G11">
        <v>4</v>
      </c>
      <c r="J11" t="s">
        <v>784</v>
      </c>
      <c r="K11" t="s">
        <v>236</v>
      </c>
    </row>
    <row r="12" spans="1:11" x14ac:dyDescent="0.25">
      <c r="A12" t="s">
        <v>785</v>
      </c>
      <c r="B12" t="s">
        <v>781</v>
      </c>
      <c r="C12" t="s">
        <v>83</v>
      </c>
      <c r="D12" t="s">
        <v>26</v>
      </c>
      <c r="E12" t="s">
        <v>323</v>
      </c>
      <c r="G12">
        <v>4</v>
      </c>
      <c r="J12" t="s">
        <v>786</v>
      </c>
      <c r="K12" t="s">
        <v>236</v>
      </c>
    </row>
    <row r="13" spans="1:11" x14ac:dyDescent="0.25">
      <c r="A13" t="s">
        <v>787</v>
      </c>
      <c r="B13" t="s">
        <v>8</v>
      </c>
      <c r="C13" t="s">
        <v>34</v>
      </c>
      <c r="D13" t="s">
        <v>26</v>
      </c>
      <c r="E13" t="s">
        <v>30</v>
      </c>
      <c r="G13">
        <v>2</v>
      </c>
      <c r="H13">
        <v>2</v>
      </c>
      <c r="I13">
        <v>3</v>
      </c>
      <c r="J13" t="s">
        <v>46</v>
      </c>
      <c r="K13" t="s">
        <v>646</v>
      </c>
    </row>
    <row r="14" spans="1:11" x14ac:dyDescent="0.25">
      <c r="A14" t="s">
        <v>788</v>
      </c>
      <c r="B14" t="s">
        <v>2</v>
      </c>
      <c r="C14" t="s">
        <v>51</v>
      </c>
      <c r="D14" t="s">
        <v>26</v>
      </c>
      <c r="E14" t="s">
        <v>30</v>
      </c>
      <c r="G14">
        <v>1</v>
      </c>
      <c r="H14">
        <v>2</v>
      </c>
      <c r="I14">
        <v>2</v>
      </c>
      <c r="J14" t="s">
        <v>789</v>
      </c>
      <c r="K14" t="s">
        <v>361</v>
      </c>
    </row>
    <row r="15" spans="1:11" x14ac:dyDescent="0.25">
      <c r="A15" t="s">
        <v>790</v>
      </c>
      <c r="B15" t="s">
        <v>28</v>
      </c>
      <c r="C15" t="s">
        <v>29</v>
      </c>
      <c r="D15" t="s">
        <v>26</v>
      </c>
      <c r="E15" t="s">
        <v>30</v>
      </c>
      <c r="G15">
        <v>1</v>
      </c>
      <c r="H15">
        <v>0</v>
      </c>
      <c r="I15">
        <v>1</v>
      </c>
      <c r="J15" t="s">
        <v>791</v>
      </c>
      <c r="K15" t="s">
        <v>272</v>
      </c>
    </row>
    <row r="16" spans="1:11" x14ac:dyDescent="0.25">
      <c r="A16" t="s">
        <v>792</v>
      </c>
      <c r="B16" t="s">
        <v>28</v>
      </c>
      <c r="C16" t="s">
        <v>29</v>
      </c>
      <c r="D16" t="s">
        <v>26</v>
      </c>
      <c r="E16" t="s">
        <v>30</v>
      </c>
      <c r="G16">
        <v>1</v>
      </c>
      <c r="H16">
        <v>0</v>
      </c>
      <c r="I16">
        <v>3</v>
      </c>
      <c r="J16" t="s">
        <v>793</v>
      </c>
      <c r="K16" t="s">
        <v>272</v>
      </c>
    </row>
    <row r="17" spans="1:11" x14ac:dyDescent="0.25">
      <c r="A17" t="s">
        <v>794</v>
      </c>
      <c r="B17" t="s">
        <v>28</v>
      </c>
      <c r="C17" t="s">
        <v>29</v>
      </c>
      <c r="D17" t="s">
        <v>26</v>
      </c>
      <c r="E17" t="s">
        <v>30</v>
      </c>
      <c r="G17">
        <v>1</v>
      </c>
      <c r="H17">
        <v>0</v>
      </c>
      <c r="I17">
        <v>3</v>
      </c>
      <c r="J17" t="s">
        <v>795</v>
      </c>
      <c r="K17" t="s">
        <v>272</v>
      </c>
    </row>
    <row r="18" spans="1:11" x14ac:dyDescent="0.25">
      <c r="A18" t="s">
        <v>796</v>
      </c>
      <c r="B18" t="s">
        <v>28</v>
      </c>
      <c r="C18" t="s">
        <v>29</v>
      </c>
      <c r="D18" t="s">
        <v>26</v>
      </c>
      <c r="E18" t="s">
        <v>30</v>
      </c>
      <c r="G18">
        <v>1</v>
      </c>
      <c r="H18">
        <v>0</v>
      </c>
      <c r="I18">
        <v>4</v>
      </c>
      <c r="J18" t="s">
        <v>797</v>
      </c>
      <c r="K18" t="s">
        <v>272</v>
      </c>
    </row>
    <row r="19" spans="1:11" x14ac:dyDescent="0.25">
      <c r="A19" t="s">
        <v>798</v>
      </c>
      <c r="B19" t="s">
        <v>28</v>
      </c>
      <c r="C19" t="s">
        <v>776</v>
      </c>
      <c r="D19" t="s">
        <v>776</v>
      </c>
      <c r="E19" t="s">
        <v>323</v>
      </c>
      <c r="G19">
        <v>0</v>
      </c>
      <c r="J19" t="s">
        <v>799</v>
      </c>
      <c r="K19" t="s">
        <v>800</v>
      </c>
    </row>
    <row r="20" spans="1:11" x14ac:dyDescent="0.25">
      <c r="A20" t="s">
        <v>801</v>
      </c>
      <c r="B20" t="s">
        <v>28</v>
      </c>
      <c r="C20" t="s">
        <v>29</v>
      </c>
      <c r="D20" t="s">
        <v>26</v>
      </c>
      <c r="E20" t="s">
        <v>30</v>
      </c>
      <c r="G20">
        <v>1</v>
      </c>
      <c r="H20">
        <v>2</v>
      </c>
      <c r="I20">
        <v>1</v>
      </c>
      <c r="K20" t="s">
        <v>159</v>
      </c>
    </row>
    <row r="21" spans="1:11" x14ac:dyDescent="0.25">
      <c r="A21" t="s">
        <v>802</v>
      </c>
      <c r="B21" t="s">
        <v>8</v>
      </c>
      <c r="C21" t="s">
        <v>29</v>
      </c>
      <c r="D21" t="s">
        <v>26</v>
      </c>
      <c r="E21" t="s">
        <v>30</v>
      </c>
      <c r="F21" t="s">
        <v>35</v>
      </c>
      <c r="G21">
        <v>0</v>
      </c>
      <c r="H21">
        <v>0</v>
      </c>
      <c r="I21">
        <v>1</v>
      </c>
      <c r="J21" t="s">
        <v>46</v>
      </c>
      <c r="K21" t="s">
        <v>648</v>
      </c>
    </row>
    <row r="22" spans="1:11" x14ac:dyDescent="0.25">
      <c r="A22" t="s">
        <v>803</v>
      </c>
      <c r="B22" t="s">
        <v>28</v>
      </c>
      <c r="C22" t="s">
        <v>29</v>
      </c>
      <c r="D22" t="s">
        <v>26</v>
      </c>
      <c r="E22" t="s">
        <v>30</v>
      </c>
      <c r="G22">
        <v>1</v>
      </c>
      <c r="H22">
        <v>1</v>
      </c>
      <c r="I22">
        <v>1</v>
      </c>
      <c r="K22" t="s">
        <v>274</v>
      </c>
    </row>
    <row r="23" spans="1:11" x14ac:dyDescent="0.25">
      <c r="A23" t="s">
        <v>804</v>
      </c>
      <c r="B23" t="s">
        <v>28</v>
      </c>
      <c r="C23" t="s">
        <v>29</v>
      </c>
      <c r="D23" t="s">
        <v>26</v>
      </c>
      <c r="E23" t="s">
        <v>30</v>
      </c>
      <c r="G23">
        <v>1</v>
      </c>
      <c r="H23">
        <v>2</v>
      </c>
      <c r="I23">
        <v>1</v>
      </c>
      <c r="K23" t="s">
        <v>276</v>
      </c>
    </row>
    <row r="24" spans="1:11" x14ac:dyDescent="0.25">
      <c r="A24" t="s">
        <v>805</v>
      </c>
      <c r="B24" t="s">
        <v>28</v>
      </c>
      <c r="C24" t="s">
        <v>34</v>
      </c>
      <c r="D24" t="s">
        <v>26</v>
      </c>
      <c r="E24" t="s">
        <v>30</v>
      </c>
      <c r="F24" t="s">
        <v>277</v>
      </c>
      <c r="G24">
        <v>1</v>
      </c>
      <c r="H24">
        <v>1</v>
      </c>
      <c r="I24">
        <v>1</v>
      </c>
      <c r="K24" t="s">
        <v>161</v>
      </c>
    </row>
    <row r="25" spans="1:11" x14ac:dyDescent="0.25">
      <c r="A25" t="s">
        <v>806</v>
      </c>
      <c r="B25" t="s">
        <v>1</v>
      </c>
      <c r="C25" t="s">
        <v>29</v>
      </c>
      <c r="D25" t="s">
        <v>26</v>
      </c>
      <c r="E25" t="s">
        <v>30</v>
      </c>
      <c r="F25" t="s">
        <v>277</v>
      </c>
      <c r="G25">
        <v>6</v>
      </c>
      <c r="H25">
        <v>6</v>
      </c>
      <c r="I25">
        <v>6</v>
      </c>
      <c r="K25" t="s">
        <v>807</v>
      </c>
    </row>
    <row r="26" spans="1:11" x14ac:dyDescent="0.25">
      <c r="A26" t="s">
        <v>808</v>
      </c>
      <c r="B26" t="s">
        <v>28</v>
      </c>
      <c r="C26" t="s">
        <v>29</v>
      </c>
      <c r="D26" t="s">
        <v>26</v>
      </c>
      <c r="E26" t="s">
        <v>323</v>
      </c>
      <c r="G26">
        <v>1</v>
      </c>
      <c r="J26" t="s">
        <v>809</v>
      </c>
      <c r="K26" t="s">
        <v>169</v>
      </c>
    </row>
    <row r="27" spans="1:11" x14ac:dyDescent="0.25">
      <c r="A27" t="s">
        <v>810</v>
      </c>
      <c r="B27" t="s">
        <v>28</v>
      </c>
      <c r="C27" t="s">
        <v>83</v>
      </c>
      <c r="D27" t="s">
        <v>26</v>
      </c>
      <c r="E27" t="s">
        <v>30</v>
      </c>
      <c r="G27">
        <v>0</v>
      </c>
      <c r="H27">
        <v>1</v>
      </c>
      <c r="I27">
        <v>1</v>
      </c>
      <c r="K27" t="s">
        <v>811</v>
      </c>
    </row>
    <row r="28" spans="1:11" x14ac:dyDescent="0.25">
      <c r="A28" t="s">
        <v>812</v>
      </c>
      <c r="B28" t="s">
        <v>1</v>
      </c>
      <c r="C28" t="s">
        <v>83</v>
      </c>
      <c r="D28" t="s">
        <v>26</v>
      </c>
      <c r="E28" t="s">
        <v>403</v>
      </c>
      <c r="G28">
        <v>3</v>
      </c>
      <c r="H28">
        <v>3</v>
      </c>
      <c r="I28">
        <v>8</v>
      </c>
      <c r="K28" t="s">
        <v>716</v>
      </c>
    </row>
    <row r="29" spans="1:11" x14ac:dyDescent="0.25">
      <c r="A29" t="s">
        <v>813</v>
      </c>
      <c r="B29" t="s">
        <v>11</v>
      </c>
      <c r="C29" t="s">
        <v>51</v>
      </c>
      <c r="D29" t="s">
        <v>26</v>
      </c>
      <c r="E29" t="s">
        <v>30</v>
      </c>
      <c r="G29">
        <v>0</v>
      </c>
      <c r="H29">
        <v>0</v>
      </c>
      <c r="I29">
        <v>1</v>
      </c>
      <c r="J29" t="s">
        <v>814</v>
      </c>
      <c r="K29" t="s">
        <v>555</v>
      </c>
    </row>
    <row r="30" spans="1:11" x14ac:dyDescent="0.25">
      <c r="A30" t="s">
        <v>815</v>
      </c>
      <c r="B30" t="s">
        <v>28</v>
      </c>
      <c r="C30" t="s">
        <v>29</v>
      </c>
      <c r="D30" t="s">
        <v>26</v>
      </c>
      <c r="E30" t="s">
        <v>30</v>
      </c>
      <c r="F30" t="s">
        <v>48</v>
      </c>
      <c r="G30">
        <v>0</v>
      </c>
      <c r="H30">
        <v>1</v>
      </c>
      <c r="I30">
        <v>1</v>
      </c>
      <c r="K30" t="s">
        <v>121</v>
      </c>
    </row>
    <row r="31" spans="1:11" x14ac:dyDescent="0.25">
      <c r="A31" t="s">
        <v>816</v>
      </c>
      <c r="B31" t="s">
        <v>9</v>
      </c>
      <c r="C31" t="s">
        <v>29</v>
      </c>
      <c r="D31" t="s">
        <v>26</v>
      </c>
      <c r="E31" t="s">
        <v>30</v>
      </c>
      <c r="G31">
        <v>1</v>
      </c>
      <c r="H31">
        <v>2</v>
      </c>
      <c r="I31">
        <v>1</v>
      </c>
      <c r="K31" t="s">
        <v>483</v>
      </c>
    </row>
    <row r="32" spans="1:11" x14ac:dyDescent="0.25">
      <c r="A32" t="s">
        <v>817</v>
      </c>
      <c r="B32" t="s">
        <v>0</v>
      </c>
      <c r="C32" t="s">
        <v>29</v>
      </c>
      <c r="D32" t="s">
        <v>26</v>
      </c>
      <c r="E32" t="s">
        <v>30</v>
      </c>
      <c r="F32" t="s">
        <v>35</v>
      </c>
      <c r="G32">
        <v>0</v>
      </c>
      <c r="H32">
        <v>1</v>
      </c>
      <c r="I32">
        <v>1</v>
      </c>
      <c r="K32" t="s">
        <v>460</v>
      </c>
    </row>
    <row r="33" spans="1:11" x14ac:dyDescent="0.25">
      <c r="A33" t="s">
        <v>818</v>
      </c>
      <c r="B33" t="s">
        <v>28</v>
      </c>
      <c r="C33" t="s">
        <v>42</v>
      </c>
      <c r="D33" t="s">
        <v>42</v>
      </c>
      <c r="E33" t="s">
        <v>30</v>
      </c>
      <c r="F33" t="s">
        <v>35</v>
      </c>
      <c r="G33">
        <v>0</v>
      </c>
      <c r="H33">
        <v>1</v>
      </c>
      <c r="I33">
        <v>1</v>
      </c>
      <c r="K33" t="s">
        <v>794</v>
      </c>
    </row>
    <row r="34" spans="1:11" x14ac:dyDescent="0.25">
      <c r="A34" t="s">
        <v>819</v>
      </c>
      <c r="B34" t="s">
        <v>2</v>
      </c>
      <c r="C34" t="s">
        <v>29</v>
      </c>
      <c r="D34" t="s">
        <v>26</v>
      </c>
      <c r="E34" t="s">
        <v>30</v>
      </c>
      <c r="F34" t="s">
        <v>35</v>
      </c>
      <c r="G34">
        <v>2</v>
      </c>
      <c r="H34">
        <v>3</v>
      </c>
      <c r="I34">
        <v>2</v>
      </c>
      <c r="K34" t="s">
        <v>335</v>
      </c>
    </row>
    <row r="35" spans="1:11" x14ac:dyDescent="0.25">
      <c r="A35" t="s">
        <v>820</v>
      </c>
      <c r="B35" t="s">
        <v>28</v>
      </c>
      <c r="C35" t="s">
        <v>29</v>
      </c>
      <c r="D35" t="s">
        <v>26</v>
      </c>
      <c r="E35" t="s">
        <v>30</v>
      </c>
      <c r="F35" t="s">
        <v>35</v>
      </c>
      <c r="G35">
        <v>1</v>
      </c>
      <c r="H35">
        <v>1</v>
      </c>
      <c r="I35">
        <v>1</v>
      </c>
      <c r="K35" t="s">
        <v>182</v>
      </c>
    </row>
    <row r="36" spans="1:11" x14ac:dyDescent="0.25">
      <c r="A36" t="s">
        <v>821</v>
      </c>
      <c r="B36" t="s">
        <v>9</v>
      </c>
      <c r="C36" t="s">
        <v>42</v>
      </c>
      <c r="D36" t="s">
        <v>42</v>
      </c>
      <c r="E36" t="s">
        <v>30</v>
      </c>
      <c r="G36">
        <v>1</v>
      </c>
      <c r="H36">
        <v>1</v>
      </c>
      <c r="I36">
        <v>1</v>
      </c>
      <c r="K36" t="s">
        <v>822</v>
      </c>
    </row>
    <row r="37" spans="1:11" x14ac:dyDescent="0.25">
      <c r="A37" t="s">
        <v>823</v>
      </c>
      <c r="B37" t="s">
        <v>4</v>
      </c>
      <c r="C37" t="s">
        <v>34</v>
      </c>
      <c r="D37" t="s">
        <v>26</v>
      </c>
      <c r="E37" t="s">
        <v>30</v>
      </c>
      <c r="F37" t="s">
        <v>35</v>
      </c>
      <c r="G37">
        <v>2</v>
      </c>
      <c r="H37">
        <v>2</v>
      </c>
      <c r="I37">
        <v>2</v>
      </c>
      <c r="K37" t="s">
        <v>417</v>
      </c>
    </row>
    <row r="38" spans="1:11" x14ac:dyDescent="0.25">
      <c r="A38" t="s">
        <v>824</v>
      </c>
      <c r="B38" t="s">
        <v>1</v>
      </c>
      <c r="C38" t="s">
        <v>29</v>
      </c>
      <c r="D38" t="s">
        <v>26</v>
      </c>
      <c r="E38" t="s">
        <v>30</v>
      </c>
      <c r="F38" t="s">
        <v>277</v>
      </c>
      <c r="G38">
        <v>1</v>
      </c>
      <c r="H38">
        <v>1</v>
      </c>
      <c r="I38">
        <v>1</v>
      </c>
      <c r="J38" t="s">
        <v>825</v>
      </c>
      <c r="K38" t="s">
        <v>692</v>
      </c>
    </row>
    <row r="39" spans="1:11" x14ac:dyDescent="0.25">
      <c r="A39" t="s">
        <v>826</v>
      </c>
      <c r="B39" t="s">
        <v>28</v>
      </c>
      <c r="C39" t="s">
        <v>29</v>
      </c>
      <c r="D39" t="s">
        <v>26</v>
      </c>
      <c r="E39" t="s">
        <v>30</v>
      </c>
      <c r="G39">
        <v>1</v>
      </c>
      <c r="H39">
        <v>2</v>
      </c>
      <c r="I39">
        <v>2</v>
      </c>
      <c r="K39" t="s">
        <v>251</v>
      </c>
    </row>
    <row r="40" spans="1:11" x14ac:dyDescent="0.25">
      <c r="A40" t="s">
        <v>827</v>
      </c>
      <c r="B40" t="s">
        <v>4</v>
      </c>
      <c r="C40" t="s">
        <v>51</v>
      </c>
      <c r="D40" t="s">
        <v>26</v>
      </c>
      <c r="E40" t="s">
        <v>30</v>
      </c>
      <c r="F40" t="s">
        <v>35</v>
      </c>
      <c r="G40">
        <v>0</v>
      </c>
      <c r="H40">
        <v>1</v>
      </c>
      <c r="I40">
        <v>1</v>
      </c>
      <c r="K40" t="s">
        <v>392</v>
      </c>
    </row>
    <row r="41" spans="1:11" x14ac:dyDescent="0.25">
      <c r="A41" t="s">
        <v>828</v>
      </c>
      <c r="B41" t="s">
        <v>28</v>
      </c>
      <c r="C41" t="s">
        <v>83</v>
      </c>
      <c r="D41" t="s">
        <v>26</v>
      </c>
      <c r="E41" t="s">
        <v>30</v>
      </c>
      <c r="G41">
        <v>2</v>
      </c>
      <c r="H41">
        <v>3</v>
      </c>
      <c r="I41">
        <v>3</v>
      </c>
      <c r="K41" t="s">
        <v>285</v>
      </c>
    </row>
    <row r="42" spans="1:11" x14ac:dyDescent="0.25">
      <c r="A42" t="s">
        <v>829</v>
      </c>
      <c r="B42" t="s">
        <v>28</v>
      </c>
      <c r="C42" t="s">
        <v>29</v>
      </c>
      <c r="D42" t="s">
        <v>26</v>
      </c>
      <c r="E42" t="s">
        <v>30</v>
      </c>
      <c r="F42" t="s">
        <v>35</v>
      </c>
      <c r="G42">
        <v>1</v>
      </c>
      <c r="H42">
        <v>1</v>
      </c>
      <c r="I42">
        <v>1</v>
      </c>
      <c r="K42" t="s">
        <v>193</v>
      </c>
    </row>
    <row r="43" spans="1:11" x14ac:dyDescent="0.25">
      <c r="A43" t="s">
        <v>830</v>
      </c>
      <c r="B43" t="s">
        <v>28</v>
      </c>
      <c r="C43" t="s">
        <v>29</v>
      </c>
      <c r="D43" t="s">
        <v>26</v>
      </c>
      <c r="E43" t="s">
        <v>30</v>
      </c>
      <c r="F43" t="s">
        <v>35</v>
      </c>
      <c r="G43">
        <v>5</v>
      </c>
      <c r="H43">
        <v>5</v>
      </c>
      <c r="I43">
        <v>5</v>
      </c>
      <c r="K43" t="s">
        <v>193</v>
      </c>
    </row>
    <row r="44" spans="1:11" x14ac:dyDescent="0.25">
      <c r="A44" t="s">
        <v>831</v>
      </c>
      <c r="B44" t="s">
        <v>9</v>
      </c>
      <c r="C44" t="s">
        <v>83</v>
      </c>
      <c r="D44" t="s">
        <v>26</v>
      </c>
      <c r="E44" t="s">
        <v>403</v>
      </c>
      <c r="G44">
        <v>5</v>
      </c>
      <c r="H44">
        <v>5</v>
      </c>
      <c r="I44">
        <v>3</v>
      </c>
      <c r="K44" t="s">
        <v>519</v>
      </c>
    </row>
    <row r="45" spans="1:11" x14ac:dyDescent="0.25">
      <c r="A45" t="s">
        <v>832</v>
      </c>
      <c r="B45" t="s">
        <v>8</v>
      </c>
      <c r="C45" t="s">
        <v>42</v>
      </c>
      <c r="D45" t="s">
        <v>42</v>
      </c>
      <c r="E45" t="s">
        <v>30</v>
      </c>
      <c r="F45" t="s">
        <v>833</v>
      </c>
      <c r="G45">
        <v>1</v>
      </c>
      <c r="H45">
        <v>0</v>
      </c>
      <c r="I45">
        <v>2</v>
      </c>
      <c r="J45" t="s">
        <v>834</v>
      </c>
      <c r="K45" t="s">
        <v>835</v>
      </c>
    </row>
    <row r="46" spans="1:11" x14ac:dyDescent="0.25">
      <c r="A46" t="s">
        <v>836</v>
      </c>
      <c r="B46" t="s">
        <v>8</v>
      </c>
      <c r="C46" t="s">
        <v>42</v>
      </c>
      <c r="D46" t="s">
        <v>42</v>
      </c>
      <c r="E46" t="s">
        <v>30</v>
      </c>
      <c r="F46" t="s">
        <v>833</v>
      </c>
      <c r="G46">
        <v>1</v>
      </c>
      <c r="H46">
        <v>0</v>
      </c>
      <c r="I46">
        <v>2</v>
      </c>
      <c r="J46" t="s">
        <v>106</v>
      </c>
      <c r="K46" t="s">
        <v>835</v>
      </c>
    </row>
    <row r="47" spans="1:11" x14ac:dyDescent="0.25">
      <c r="A47" t="s">
        <v>837</v>
      </c>
      <c r="B47" t="s">
        <v>8</v>
      </c>
      <c r="C47" t="s">
        <v>42</v>
      </c>
      <c r="D47" t="s">
        <v>42</v>
      </c>
      <c r="E47" t="s">
        <v>30</v>
      </c>
      <c r="F47" t="s">
        <v>833</v>
      </c>
      <c r="G47">
        <v>1</v>
      </c>
      <c r="H47">
        <v>0</v>
      </c>
      <c r="I47">
        <v>2</v>
      </c>
      <c r="J47" t="s">
        <v>46</v>
      </c>
      <c r="K47" t="s">
        <v>835</v>
      </c>
    </row>
    <row r="48" spans="1:11" x14ac:dyDescent="0.25">
      <c r="A48" t="s">
        <v>838</v>
      </c>
      <c r="B48" t="s">
        <v>8</v>
      </c>
      <c r="C48" t="s">
        <v>42</v>
      </c>
      <c r="D48" t="s">
        <v>42</v>
      </c>
      <c r="E48" t="s">
        <v>30</v>
      </c>
      <c r="F48" t="s">
        <v>833</v>
      </c>
      <c r="G48">
        <v>1</v>
      </c>
      <c r="H48">
        <v>1</v>
      </c>
      <c r="I48">
        <v>1</v>
      </c>
      <c r="K48" t="s">
        <v>835</v>
      </c>
    </row>
    <row r="49" spans="1:11" x14ac:dyDescent="0.25">
      <c r="A49" t="s">
        <v>839</v>
      </c>
      <c r="B49" t="s">
        <v>3</v>
      </c>
      <c r="C49" t="s">
        <v>34</v>
      </c>
      <c r="D49" t="s">
        <v>26</v>
      </c>
      <c r="E49" t="s">
        <v>403</v>
      </c>
      <c r="G49">
        <v>1</v>
      </c>
      <c r="H49">
        <v>1</v>
      </c>
      <c r="I49">
        <v>3</v>
      </c>
      <c r="K49" t="s">
        <v>726</v>
      </c>
    </row>
    <row r="50" spans="1:11" x14ac:dyDescent="0.25">
      <c r="A50" t="s">
        <v>788</v>
      </c>
      <c r="B50" t="s">
        <v>2</v>
      </c>
      <c r="C50" t="s">
        <v>840</v>
      </c>
      <c r="D50" t="s">
        <v>26</v>
      </c>
      <c r="E50" t="s">
        <v>30</v>
      </c>
      <c r="G50">
        <v>1</v>
      </c>
      <c r="H50">
        <v>2</v>
      </c>
      <c r="I50">
        <v>2</v>
      </c>
      <c r="J50" t="s">
        <v>46</v>
      </c>
      <c r="K50" t="s">
        <v>841</v>
      </c>
    </row>
    <row r="51" spans="1:11" x14ac:dyDescent="0.25">
      <c r="A51" t="s">
        <v>842</v>
      </c>
      <c r="B51" t="s">
        <v>28</v>
      </c>
      <c r="C51" t="s">
        <v>29</v>
      </c>
      <c r="D51" t="s">
        <v>26</v>
      </c>
      <c r="E51" t="s">
        <v>30</v>
      </c>
      <c r="G51">
        <v>0</v>
      </c>
      <c r="H51">
        <v>1</v>
      </c>
      <c r="I51">
        <v>1</v>
      </c>
      <c r="K51" t="s">
        <v>225</v>
      </c>
    </row>
    <row r="52" spans="1:11" x14ac:dyDescent="0.25">
      <c r="A52" t="s">
        <v>843</v>
      </c>
      <c r="B52" t="s">
        <v>843</v>
      </c>
      <c r="C52" t="s">
        <v>29</v>
      </c>
      <c r="D52" t="s">
        <v>26</v>
      </c>
      <c r="E52" t="s">
        <v>323</v>
      </c>
      <c r="G52">
        <v>0</v>
      </c>
      <c r="J52" t="s">
        <v>844</v>
      </c>
      <c r="K52" t="s">
        <v>309</v>
      </c>
    </row>
    <row r="53" spans="1:11" x14ac:dyDescent="0.25">
      <c r="A53" t="s">
        <v>845</v>
      </c>
      <c r="B53" t="s">
        <v>843</v>
      </c>
      <c r="C53" t="s">
        <v>29</v>
      </c>
      <c r="D53" t="s">
        <v>26</v>
      </c>
      <c r="E53" t="s">
        <v>30</v>
      </c>
      <c r="F53" t="s">
        <v>98</v>
      </c>
      <c r="G53">
        <v>4</v>
      </c>
      <c r="H53">
        <v>7</v>
      </c>
      <c r="I53">
        <v>6</v>
      </c>
      <c r="K53" t="s">
        <v>309</v>
      </c>
    </row>
    <row r="54" spans="1:11" x14ac:dyDescent="0.25">
      <c r="A54" t="s">
        <v>846</v>
      </c>
      <c r="B54" t="s">
        <v>843</v>
      </c>
      <c r="C54" t="s">
        <v>29</v>
      </c>
      <c r="D54" t="s">
        <v>26</v>
      </c>
      <c r="E54" t="s">
        <v>30</v>
      </c>
      <c r="G54">
        <v>3</v>
      </c>
      <c r="H54">
        <v>3</v>
      </c>
      <c r="I54">
        <v>5</v>
      </c>
      <c r="J54" t="s">
        <v>99</v>
      </c>
      <c r="K54" t="s">
        <v>309</v>
      </c>
    </row>
    <row r="55" spans="1:11" x14ac:dyDescent="0.25">
      <c r="A55" t="s">
        <v>847</v>
      </c>
      <c r="B55" t="s">
        <v>843</v>
      </c>
      <c r="C55" t="s">
        <v>29</v>
      </c>
      <c r="D55" t="s">
        <v>26</v>
      </c>
      <c r="E55" t="s">
        <v>323</v>
      </c>
      <c r="G55">
        <v>0</v>
      </c>
      <c r="J55" t="s">
        <v>848</v>
      </c>
      <c r="K55" t="s">
        <v>309</v>
      </c>
    </row>
    <row r="56" spans="1:11" x14ac:dyDescent="0.25">
      <c r="A56" t="s">
        <v>849</v>
      </c>
      <c r="B56" t="s">
        <v>843</v>
      </c>
      <c r="C56" t="s">
        <v>29</v>
      </c>
      <c r="D56" t="s">
        <v>26</v>
      </c>
      <c r="E56" t="s">
        <v>323</v>
      </c>
      <c r="G56">
        <v>2</v>
      </c>
      <c r="J56" t="s">
        <v>850</v>
      </c>
      <c r="K56" t="s">
        <v>309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Data</vt:lpstr>
      <vt:lpstr>HStats</vt:lpstr>
      <vt:lpstr>Pivot</vt:lpstr>
      <vt:lpstr>Card List</vt:lpstr>
      <vt:lpstr>Token List</vt:lpstr>
      <vt:lpstr>listClass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2013-12-13T20:49:18Z</cp:lastPrinted>
  <dcterms:created xsi:type="dcterms:W3CDTF">2013-12-13T09:16:25Z</dcterms:created>
  <dcterms:modified xsi:type="dcterms:W3CDTF">2014-01-15T11:56:17Z</dcterms:modified>
</cp:coreProperties>
</file>